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1595" windowHeight="8700" activeTab="3"/>
  </bookViews>
  <sheets>
    <sheet name="CAPTURA" sheetId="10" r:id="rId1"/>
    <sheet name="CUADRO" sheetId="11" r:id="rId2"/>
    <sheet name="CALIF" sheetId="12" r:id="rId3"/>
    <sheet name="GRÁFICA" sheetId="9" r:id="rId4"/>
  </sheets>
  <calcPr calcId="144525"/>
</workbook>
</file>

<file path=xl/calcChain.xml><?xml version="1.0" encoding="utf-8"?>
<calcChain xmlns="http://schemas.openxmlformats.org/spreadsheetml/2006/main">
  <c r="I13" i="11" l="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1" i="11"/>
  <c r="I42" i="11"/>
  <c r="I43" i="11"/>
  <c r="I44" i="11"/>
  <c r="I45" i="11"/>
  <c r="I46" i="11"/>
  <c r="I47" i="11"/>
  <c r="I48" i="11"/>
  <c r="I49" i="11"/>
  <c r="I50" i="11"/>
  <c r="I51" i="11"/>
  <c r="I52" i="11"/>
  <c r="I53" i="11"/>
  <c r="I54" i="11"/>
  <c r="I55" i="11"/>
  <c r="I56" i="11"/>
  <c r="I12" i="11"/>
  <c r="C13" i="12"/>
  <c r="D13" i="12"/>
  <c r="E13" i="12"/>
  <c r="F13" i="12"/>
  <c r="G13" i="12"/>
  <c r="H13" i="12"/>
  <c r="C14" i="12"/>
  <c r="D14" i="12"/>
  <c r="E14" i="12"/>
  <c r="F14" i="12"/>
  <c r="G14" i="12"/>
  <c r="H14" i="12"/>
  <c r="C15" i="12"/>
  <c r="D15" i="12"/>
  <c r="E15" i="12"/>
  <c r="F15" i="12"/>
  <c r="G15" i="12"/>
  <c r="H15" i="12"/>
  <c r="C16" i="12"/>
  <c r="D16" i="12"/>
  <c r="E16" i="12"/>
  <c r="F16" i="12"/>
  <c r="G16" i="12"/>
  <c r="H16" i="12"/>
  <c r="C17" i="12"/>
  <c r="D17" i="12"/>
  <c r="E17" i="12"/>
  <c r="F17" i="12"/>
  <c r="G17" i="12"/>
  <c r="H17" i="12"/>
  <c r="C18" i="12"/>
  <c r="D18" i="12"/>
  <c r="E18" i="12"/>
  <c r="F18" i="12"/>
  <c r="G18" i="12"/>
  <c r="H18" i="12"/>
  <c r="C19" i="12"/>
  <c r="D19" i="12"/>
  <c r="E19" i="12"/>
  <c r="F19" i="12"/>
  <c r="G19" i="12"/>
  <c r="H19" i="12"/>
  <c r="C20" i="12"/>
  <c r="D20" i="12"/>
  <c r="E20" i="12"/>
  <c r="F20" i="12"/>
  <c r="G20" i="12"/>
  <c r="H20" i="12"/>
  <c r="C21" i="12"/>
  <c r="D21" i="12"/>
  <c r="E21" i="12"/>
  <c r="F21" i="12"/>
  <c r="G21" i="12"/>
  <c r="H21" i="12"/>
  <c r="C22" i="12"/>
  <c r="D22" i="12"/>
  <c r="E22" i="12"/>
  <c r="F22" i="12"/>
  <c r="G22" i="12"/>
  <c r="H22" i="12"/>
  <c r="C23" i="12"/>
  <c r="D23" i="12"/>
  <c r="E23" i="12"/>
  <c r="F23" i="12"/>
  <c r="G23" i="12"/>
  <c r="H23" i="12"/>
  <c r="C24" i="12"/>
  <c r="D24" i="12"/>
  <c r="E24" i="12"/>
  <c r="F24" i="12"/>
  <c r="G24" i="12"/>
  <c r="H24" i="12"/>
  <c r="C25" i="12"/>
  <c r="D25" i="12"/>
  <c r="E25" i="12"/>
  <c r="F25" i="12"/>
  <c r="G25" i="12"/>
  <c r="H25" i="12"/>
  <c r="C26" i="12"/>
  <c r="D26" i="12"/>
  <c r="E26" i="12"/>
  <c r="F26" i="12"/>
  <c r="G26" i="12"/>
  <c r="H26" i="12"/>
  <c r="C27" i="12"/>
  <c r="D27" i="12"/>
  <c r="E27" i="12"/>
  <c r="F27" i="12"/>
  <c r="G27" i="12"/>
  <c r="H27" i="12"/>
  <c r="C28" i="12"/>
  <c r="D28" i="12"/>
  <c r="E28" i="12"/>
  <c r="F28" i="12"/>
  <c r="G28" i="12"/>
  <c r="H28" i="12"/>
  <c r="C29" i="12"/>
  <c r="D29" i="12"/>
  <c r="E29" i="12"/>
  <c r="F29" i="12"/>
  <c r="G29" i="12"/>
  <c r="H29" i="12"/>
  <c r="C30" i="12"/>
  <c r="D30" i="12"/>
  <c r="E30" i="12"/>
  <c r="F30" i="12"/>
  <c r="G30" i="12"/>
  <c r="H30" i="12"/>
  <c r="C31" i="12"/>
  <c r="D31" i="12"/>
  <c r="E31" i="12"/>
  <c r="F31" i="12"/>
  <c r="G31" i="12"/>
  <c r="H31" i="12"/>
  <c r="C32" i="12"/>
  <c r="D32" i="12"/>
  <c r="E32" i="12"/>
  <c r="F32" i="12"/>
  <c r="G32" i="12"/>
  <c r="H32" i="12"/>
  <c r="C33" i="12"/>
  <c r="D33" i="12"/>
  <c r="E33" i="12"/>
  <c r="F33" i="12"/>
  <c r="G33" i="12"/>
  <c r="H33" i="12"/>
  <c r="C34" i="12"/>
  <c r="D34" i="12"/>
  <c r="E34" i="12"/>
  <c r="F34" i="12"/>
  <c r="G34" i="12"/>
  <c r="H34" i="12"/>
  <c r="C35" i="12"/>
  <c r="D35" i="12"/>
  <c r="E35" i="12"/>
  <c r="F35" i="12"/>
  <c r="G35" i="12"/>
  <c r="H35" i="12"/>
  <c r="C36" i="12"/>
  <c r="D36" i="12"/>
  <c r="E36" i="12"/>
  <c r="F36" i="12"/>
  <c r="G36" i="12"/>
  <c r="H36" i="12"/>
  <c r="C37" i="12"/>
  <c r="D37" i="12"/>
  <c r="E37" i="12"/>
  <c r="F37" i="12"/>
  <c r="G37" i="12"/>
  <c r="H37" i="12"/>
  <c r="C38" i="12"/>
  <c r="D38" i="12"/>
  <c r="E38" i="12"/>
  <c r="F38" i="12"/>
  <c r="G38" i="12"/>
  <c r="H38" i="12"/>
  <c r="C39" i="12"/>
  <c r="D39" i="12"/>
  <c r="E39" i="12"/>
  <c r="F39" i="12"/>
  <c r="G39" i="12"/>
  <c r="H39" i="12"/>
  <c r="C40" i="12"/>
  <c r="D40" i="12"/>
  <c r="E40" i="12"/>
  <c r="F40" i="12"/>
  <c r="G40" i="12"/>
  <c r="H40" i="12"/>
  <c r="C41" i="12"/>
  <c r="D41" i="12"/>
  <c r="E41" i="12"/>
  <c r="F41" i="12"/>
  <c r="G41" i="12"/>
  <c r="H41" i="12"/>
  <c r="C42" i="12"/>
  <c r="D42" i="12"/>
  <c r="E42" i="12"/>
  <c r="F42" i="12"/>
  <c r="G42" i="12"/>
  <c r="H42" i="12"/>
  <c r="C43" i="12"/>
  <c r="D43" i="12"/>
  <c r="E43" i="12"/>
  <c r="F43" i="12"/>
  <c r="G43" i="12"/>
  <c r="H43" i="12"/>
  <c r="C44" i="12"/>
  <c r="D44" i="12"/>
  <c r="E44" i="12"/>
  <c r="F44" i="12"/>
  <c r="G44" i="12"/>
  <c r="H44" i="12"/>
  <c r="C45" i="12"/>
  <c r="D45" i="12"/>
  <c r="E45" i="12"/>
  <c r="F45" i="12"/>
  <c r="G45" i="12"/>
  <c r="H45" i="12"/>
  <c r="C46" i="12"/>
  <c r="D46" i="12"/>
  <c r="E46" i="12"/>
  <c r="F46" i="12"/>
  <c r="G46" i="12"/>
  <c r="H46" i="12"/>
  <c r="C47" i="12"/>
  <c r="D47" i="12"/>
  <c r="E47" i="12"/>
  <c r="F47" i="12"/>
  <c r="G47" i="12"/>
  <c r="H47" i="12"/>
  <c r="C48" i="12"/>
  <c r="D48" i="12"/>
  <c r="E48" i="12"/>
  <c r="F48" i="12"/>
  <c r="G48" i="12"/>
  <c r="H48" i="12"/>
  <c r="C49" i="12"/>
  <c r="D49" i="12"/>
  <c r="E49" i="12"/>
  <c r="F49" i="12"/>
  <c r="G49" i="12"/>
  <c r="H49" i="12"/>
  <c r="C50" i="12"/>
  <c r="D50" i="12"/>
  <c r="E50" i="12"/>
  <c r="F50" i="12"/>
  <c r="G50" i="12"/>
  <c r="H50" i="12"/>
  <c r="C51" i="12"/>
  <c r="D51" i="12"/>
  <c r="E51" i="12"/>
  <c r="F51" i="12"/>
  <c r="G51" i="12"/>
  <c r="H51" i="12"/>
  <c r="C52" i="12"/>
  <c r="D52" i="12"/>
  <c r="E52" i="12"/>
  <c r="F52" i="12"/>
  <c r="G52" i="12"/>
  <c r="H52" i="12"/>
  <c r="C53" i="12"/>
  <c r="D53" i="12"/>
  <c r="E53" i="12"/>
  <c r="F53" i="12"/>
  <c r="G53" i="12"/>
  <c r="H53" i="12"/>
  <c r="C54" i="12"/>
  <c r="D54" i="12"/>
  <c r="E54" i="12"/>
  <c r="F54" i="12"/>
  <c r="G54" i="12"/>
  <c r="H54" i="12"/>
  <c r="C55" i="12"/>
  <c r="D55" i="12"/>
  <c r="E55" i="12"/>
  <c r="F55" i="12"/>
  <c r="G55" i="12"/>
  <c r="H55" i="12"/>
  <c r="C56" i="12"/>
  <c r="D56" i="12"/>
  <c r="E56" i="12"/>
  <c r="F56" i="12"/>
  <c r="G56" i="12"/>
  <c r="H56" i="12"/>
  <c r="C57" i="12"/>
  <c r="D57" i="12"/>
  <c r="E57" i="12"/>
  <c r="F57" i="12"/>
  <c r="G57" i="12"/>
  <c r="H57" i="12"/>
  <c r="D12" i="12"/>
  <c r="E12" i="12"/>
  <c r="F12" i="12"/>
  <c r="G12" i="12"/>
  <c r="H12" i="12"/>
  <c r="C12" i="12"/>
  <c r="I29" i="12" l="1"/>
  <c r="I32" i="12"/>
  <c r="I33" i="12"/>
  <c r="I34" i="12"/>
  <c r="I46" i="12"/>
  <c r="I49" i="12"/>
  <c r="I52" i="12"/>
  <c r="I56" i="12"/>
  <c r="I12" i="12"/>
  <c r="G71" i="12"/>
  <c r="G73" i="12" s="1"/>
  <c r="B56" i="12"/>
  <c r="I55" i="12"/>
  <c r="B55" i="12"/>
  <c r="I54" i="12"/>
  <c r="B54" i="12"/>
  <c r="I53" i="12"/>
  <c r="B53" i="12"/>
  <c r="B52" i="12"/>
  <c r="I51" i="12"/>
  <c r="B51" i="12"/>
  <c r="I50" i="12"/>
  <c r="B50" i="12"/>
  <c r="B49" i="12"/>
  <c r="I48" i="12"/>
  <c r="B48" i="12"/>
  <c r="I47" i="12"/>
  <c r="B47" i="12"/>
  <c r="B46" i="12"/>
  <c r="I45" i="12"/>
  <c r="B45" i="12"/>
  <c r="I44" i="12"/>
  <c r="B44" i="12"/>
  <c r="B43" i="12"/>
  <c r="I42" i="12"/>
  <c r="B42" i="12"/>
  <c r="I41" i="12"/>
  <c r="B41" i="12"/>
  <c r="I40" i="12"/>
  <c r="B40" i="12"/>
  <c r="B39" i="12"/>
  <c r="I38" i="12"/>
  <c r="B38" i="12"/>
  <c r="I37" i="12"/>
  <c r="B37" i="12"/>
  <c r="B36" i="12"/>
  <c r="I35" i="12"/>
  <c r="B35" i="12"/>
  <c r="B34" i="12"/>
  <c r="B33" i="12"/>
  <c r="B32" i="12"/>
  <c r="I31" i="12"/>
  <c r="B31" i="12"/>
  <c r="I30" i="12"/>
  <c r="B30" i="12"/>
  <c r="B29" i="12"/>
  <c r="B28" i="12"/>
  <c r="I27" i="12"/>
  <c r="B27" i="12"/>
  <c r="I26" i="12"/>
  <c r="B26" i="12"/>
  <c r="I25" i="12"/>
  <c r="B25" i="12"/>
  <c r="I24" i="12"/>
  <c r="B24" i="12"/>
  <c r="I23" i="12"/>
  <c r="B23" i="12"/>
  <c r="I22" i="12"/>
  <c r="B22" i="12"/>
  <c r="B21" i="12"/>
  <c r="I20" i="12"/>
  <c r="B20" i="12"/>
  <c r="I19" i="12"/>
  <c r="B19" i="12"/>
  <c r="I18" i="12"/>
  <c r="B18" i="12"/>
  <c r="B17" i="12"/>
  <c r="B16" i="12"/>
  <c r="B15" i="12"/>
  <c r="B14" i="12"/>
  <c r="I13" i="12"/>
  <c r="B13" i="12"/>
  <c r="B12" i="12"/>
  <c r="A8" i="12"/>
  <c r="A7" i="12"/>
  <c r="A6" i="12"/>
  <c r="A5" i="12"/>
  <c r="A4" i="12"/>
  <c r="A3" i="12"/>
  <c r="A2" i="12"/>
  <c r="A1" i="12"/>
  <c r="I14" i="12" l="1"/>
  <c r="I15" i="12"/>
  <c r="I16" i="12"/>
  <c r="I17" i="12"/>
  <c r="I21" i="12"/>
  <c r="I28" i="12"/>
  <c r="I36" i="12"/>
  <c r="I39" i="12"/>
  <c r="I43" i="12"/>
  <c r="A2" i="9"/>
  <c r="A3" i="9"/>
  <c r="A4" i="9"/>
  <c r="A5" i="9"/>
  <c r="A6" i="9"/>
  <c r="A7" i="9"/>
  <c r="A8" i="9"/>
  <c r="A9" i="9"/>
  <c r="A1" i="9"/>
  <c r="A2" i="11"/>
  <c r="A3" i="11"/>
  <c r="A4" i="11"/>
  <c r="A5" i="11"/>
  <c r="A6" i="11"/>
  <c r="A7" i="11"/>
  <c r="A8" i="11"/>
  <c r="A1" i="11"/>
  <c r="O31" i="11"/>
  <c r="O30" i="11"/>
  <c r="O29" i="11"/>
  <c r="O28" i="11"/>
  <c r="O27" i="11"/>
  <c r="O26" i="11"/>
  <c r="O25" i="11"/>
  <c r="O24" i="11"/>
  <c r="O22" i="11"/>
  <c r="O23" i="11"/>
  <c r="O41" i="9"/>
  <c r="Q45" i="9"/>
  <c r="Q44" i="9"/>
  <c r="Q43" i="9"/>
  <c r="Q42" i="9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12" i="11"/>
  <c r="O32" i="11" l="1"/>
  <c r="E13" i="11" l="1"/>
  <c r="F13" i="11"/>
  <c r="G13" i="11"/>
  <c r="H13" i="11"/>
  <c r="E14" i="11"/>
  <c r="F14" i="11"/>
  <c r="G14" i="11"/>
  <c r="H14" i="11"/>
  <c r="E15" i="11"/>
  <c r="F15" i="11"/>
  <c r="G15" i="11"/>
  <c r="H15" i="11"/>
  <c r="E16" i="11"/>
  <c r="F16" i="11"/>
  <c r="G16" i="11"/>
  <c r="H16" i="11"/>
  <c r="E17" i="11"/>
  <c r="F17" i="11"/>
  <c r="G17" i="11"/>
  <c r="H17" i="11"/>
  <c r="E18" i="11"/>
  <c r="F18" i="11"/>
  <c r="G18" i="11"/>
  <c r="H18" i="11"/>
  <c r="E19" i="11"/>
  <c r="F19" i="11"/>
  <c r="G19" i="11"/>
  <c r="H19" i="11"/>
  <c r="E20" i="11"/>
  <c r="F20" i="11"/>
  <c r="G20" i="11"/>
  <c r="H20" i="11"/>
  <c r="E21" i="11"/>
  <c r="F21" i="11"/>
  <c r="G21" i="11"/>
  <c r="H21" i="11"/>
  <c r="E22" i="11"/>
  <c r="F22" i="11"/>
  <c r="G22" i="11"/>
  <c r="H22" i="11"/>
  <c r="E23" i="11"/>
  <c r="F23" i="11"/>
  <c r="G23" i="11"/>
  <c r="H23" i="11"/>
  <c r="E24" i="11"/>
  <c r="F24" i="11"/>
  <c r="G24" i="11"/>
  <c r="H24" i="11"/>
  <c r="E25" i="11"/>
  <c r="F25" i="11"/>
  <c r="G25" i="11"/>
  <c r="H25" i="11"/>
  <c r="E26" i="11"/>
  <c r="F26" i="11"/>
  <c r="G26" i="11"/>
  <c r="H26" i="11"/>
  <c r="E27" i="11"/>
  <c r="F27" i="11"/>
  <c r="G27" i="11"/>
  <c r="H27" i="11"/>
  <c r="E28" i="11"/>
  <c r="F28" i="11"/>
  <c r="G28" i="11"/>
  <c r="H28" i="11"/>
  <c r="E29" i="11"/>
  <c r="F29" i="11"/>
  <c r="G29" i="11"/>
  <c r="H29" i="11"/>
  <c r="E30" i="11"/>
  <c r="F30" i="11"/>
  <c r="G30" i="11"/>
  <c r="H30" i="11"/>
  <c r="E31" i="11"/>
  <c r="F31" i="11"/>
  <c r="G31" i="11"/>
  <c r="H31" i="11"/>
  <c r="E32" i="11"/>
  <c r="F32" i="11"/>
  <c r="G32" i="11"/>
  <c r="H32" i="11"/>
  <c r="E33" i="11"/>
  <c r="F33" i="11"/>
  <c r="G33" i="11"/>
  <c r="H33" i="11"/>
  <c r="E34" i="11"/>
  <c r="F34" i="11"/>
  <c r="G34" i="11"/>
  <c r="H34" i="11"/>
  <c r="E35" i="11"/>
  <c r="F35" i="11"/>
  <c r="G35" i="11"/>
  <c r="H35" i="11"/>
  <c r="E36" i="11"/>
  <c r="F36" i="11"/>
  <c r="G36" i="11"/>
  <c r="H36" i="11"/>
  <c r="E37" i="11"/>
  <c r="F37" i="11"/>
  <c r="G37" i="11"/>
  <c r="H37" i="11"/>
  <c r="E38" i="11"/>
  <c r="F38" i="11"/>
  <c r="G38" i="11"/>
  <c r="H38" i="11"/>
  <c r="E39" i="11"/>
  <c r="F39" i="11"/>
  <c r="G39" i="11"/>
  <c r="H39" i="11"/>
  <c r="E40" i="11"/>
  <c r="F40" i="11"/>
  <c r="G40" i="11"/>
  <c r="H40" i="11"/>
  <c r="E41" i="11"/>
  <c r="F41" i="11"/>
  <c r="G41" i="11"/>
  <c r="H41" i="11"/>
  <c r="E42" i="11"/>
  <c r="F42" i="11"/>
  <c r="G42" i="11"/>
  <c r="H42" i="11"/>
  <c r="E43" i="11"/>
  <c r="F43" i="11"/>
  <c r="G43" i="11"/>
  <c r="H43" i="11"/>
  <c r="E44" i="11"/>
  <c r="F44" i="11"/>
  <c r="G44" i="11"/>
  <c r="H44" i="11"/>
  <c r="E45" i="11"/>
  <c r="F45" i="11"/>
  <c r="G45" i="11"/>
  <c r="H45" i="11"/>
  <c r="E46" i="11"/>
  <c r="F46" i="11"/>
  <c r="G46" i="11"/>
  <c r="H46" i="11"/>
  <c r="E47" i="11"/>
  <c r="F47" i="11"/>
  <c r="G47" i="11"/>
  <c r="H47" i="11"/>
  <c r="E48" i="11"/>
  <c r="F48" i="11"/>
  <c r="G48" i="11"/>
  <c r="H48" i="11"/>
  <c r="E49" i="11"/>
  <c r="F49" i="11"/>
  <c r="G49" i="11"/>
  <c r="H49" i="11"/>
  <c r="E50" i="11"/>
  <c r="F50" i="11"/>
  <c r="G50" i="11"/>
  <c r="H50" i="11"/>
  <c r="E51" i="11"/>
  <c r="F51" i="11"/>
  <c r="G51" i="11"/>
  <c r="H51" i="11"/>
  <c r="E52" i="11"/>
  <c r="F52" i="11"/>
  <c r="G52" i="11"/>
  <c r="H52" i="11"/>
  <c r="E53" i="11"/>
  <c r="F53" i="11"/>
  <c r="G53" i="11"/>
  <c r="H53" i="11"/>
  <c r="E54" i="11"/>
  <c r="F54" i="11"/>
  <c r="G54" i="11"/>
  <c r="H54" i="11"/>
  <c r="E55" i="11"/>
  <c r="F55" i="11"/>
  <c r="G55" i="11"/>
  <c r="H55" i="11"/>
  <c r="E56" i="11"/>
  <c r="F56" i="11"/>
  <c r="G56" i="11"/>
  <c r="H56" i="11"/>
  <c r="F12" i="11"/>
  <c r="G12" i="11"/>
  <c r="H12" i="11"/>
  <c r="E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12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0"/>
  <c r="Q41" i="9"/>
  <c r="I55" i="10"/>
  <c r="I56" i="10"/>
  <c r="I57" i="10"/>
  <c r="I14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I29" i="10"/>
  <c r="I30" i="10"/>
  <c r="I31" i="10"/>
  <c r="I32" i="10"/>
  <c r="I33" i="10"/>
  <c r="I34" i="10"/>
  <c r="I35" i="10"/>
  <c r="I36" i="10"/>
  <c r="I37" i="10"/>
  <c r="I38" i="10"/>
  <c r="I39" i="10"/>
  <c r="I40" i="10"/>
  <c r="I41" i="10"/>
  <c r="I42" i="10"/>
  <c r="I43" i="10"/>
  <c r="I44" i="10"/>
  <c r="I45" i="10"/>
  <c r="I46" i="10"/>
  <c r="I47" i="10"/>
  <c r="I48" i="10"/>
  <c r="I49" i="10"/>
  <c r="I50" i="10"/>
  <c r="I51" i="10"/>
  <c r="I52" i="10"/>
  <c r="I53" i="10"/>
  <c r="I54" i="10"/>
  <c r="H57" i="11"/>
  <c r="E51" i="9" s="1"/>
  <c r="G57" i="11"/>
  <c r="E50" i="9" s="1"/>
  <c r="F57" i="11"/>
  <c r="E49" i="9" s="1"/>
  <c r="D57" i="11"/>
  <c r="E47" i="9" s="1"/>
  <c r="F47" i="9" s="1"/>
  <c r="E46" i="9"/>
  <c r="C46" i="9"/>
  <c r="B55" i="9"/>
  <c r="B56" i="9"/>
  <c r="B57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43" i="9"/>
  <c r="B44" i="9"/>
  <c r="B45" i="9"/>
  <c r="B46" i="9"/>
  <c r="B47" i="9"/>
  <c r="B48" i="9"/>
  <c r="B49" i="9"/>
  <c r="B50" i="9"/>
  <c r="B51" i="9"/>
  <c r="B52" i="9"/>
  <c r="B53" i="9"/>
  <c r="B54" i="9"/>
  <c r="G71" i="11"/>
  <c r="G73" i="11"/>
  <c r="B13" i="9"/>
  <c r="D58" i="10"/>
  <c r="E58" i="10"/>
  <c r="F58" i="10"/>
  <c r="G58" i="10"/>
  <c r="H58" i="10"/>
  <c r="I13" i="10"/>
  <c r="D59" i="10"/>
  <c r="C58" i="9"/>
  <c r="E57" i="11" l="1"/>
  <c r="E48" i="9" s="1"/>
  <c r="F48" i="9" s="1"/>
  <c r="Q46" i="9"/>
  <c r="I48" i="9" s="1"/>
  <c r="J48" i="9" s="1"/>
  <c r="P24" i="11"/>
  <c r="P25" i="11"/>
  <c r="P41" i="9"/>
  <c r="O42" i="9"/>
  <c r="P42" i="9"/>
  <c r="P22" i="11"/>
  <c r="O43" i="9"/>
  <c r="O44" i="9" s="1"/>
  <c r="I46" i="9" s="1"/>
  <c r="P44" i="9" l="1"/>
  <c r="I47" i="9" s="1"/>
  <c r="J47" i="9" s="1"/>
  <c r="J46" i="9"/>
  <c r="I49" i="9" l="1"/>
  <c r="J49" i="9" s="1"/>
</calcChain>
</file>

<file path=xl/sharedStrings.xml><?xml version="1.0" encoding="utf-8"?>
<sst xmlns="http://schemas.openxmlformats.org/spreadsheetml/2006/main" count="94" uniqueCount="62">
  <si>
    <t>EL DIRECTOR DE LA ESCUELA</t>
  </si>
  <si>
    <t>ALBERTO MENDOZA ROSALES</t>
  </si>
  <si>
    <t>SECRETARÍA DE EDUCACIÓN</t>
  </si>
  <si>
    <t>SUBSECRETARÍA DE EDUCACIÓN FEDERALIZADA</t>
  </si>
  <si>
    <t>DIRECCIÓN DE EDUCACIÓN PRIMARIA</t>
  </si>
  <si>
    <t>EL MAESTRO DE GRUPO</t>
  </si>
  <si>
    <t>N.P.</t>
  </si>
  <si>
    <t>NOMBRE DEL ALUMNO</t>
  </si>
  <si>
    <t>CALIF.</t>
  </si>
  <si>
    <t>ALUMNOS</t>
  </si>
  <si>
    <t>ESPAÑOL</t>
  </si>
  <si>
    <t>MATEMÁT.</t>
  </si>
  <si>
    <t>SUMAS</t>
  </si>
  <si>
    <t>PORCENT.</t>
  </si>
  <si>
    <t>________________________________________</t>
  </si>
  <si>
    <t>PROFR. ALBERTO MENDOZA ROSALES</t>
  </si>
  <si>
    <t>Nº ALUMNOS</t>
  </si>
  <si>
    <t>TOTAL</t>
  </si>
  <si>
    <t>CLAVE C.T. 07DPR2256D</t>
  </si>
  <si>
    <t>Tuxtla Gutiérrez, Chiapas;</t>
  </si>
  <si>
    <t>PROMEDIO</t>
  </si>
  <si>
    <t xml:space="preserve">Tuxtla Gutiérrez, Chiapas; a </t>
  </si>
  <si>
    <t>ESP</t>
  </si>
  <si>
    <t>MAT</t>
  </si>
  <si>
    <t>C.N.</t>
  </si>
  <si>
    <t>HIST.</t>
  </si>
  <si>
    <t>GEOG.</t>
  </si>
  <si>
    <t>PROM</t>
  </si>
  <si>
    <t>PROMEDIO POR ASIGNATURAS</t>
  </si>
  <si>
    <t>PROM.</t>
  </si>
  <si>
    <t>SECTOR N° 01         SUPERVISORÍA ESCOLAR N° 076</t>
  </si>
  <si>
    <t>ASIGNAT.</t>
  </si>
  <si>
    <t>C. NAT.</t>
  </si>
  <si>
    <t>HISTORIA</t>
  </si>
  <si>
    <t>GEOGRAFÍA</t>
  </si>
  <si>
    <t>REACTIVOS POR ASIGNATURAS</t>
  </si>
  <si>
    <t>ASIGNATURAS</t>
  </si>
  <si>
    <t>LUGAR</t>
  </si>
  <si>
    <t>F. C. y E.</t>
  </si>
  <si>
    <t>F.C. y E.</t>
  </si>
  <si>
    <t>8, 9, 10</t>
  </si>
  <si>
    <t>6, 7</t>
  </si>
  <si>
    <t>CALIFIC.</t>
  </si>
  <si>
    <t>PROMEDIOS POR ASIGNATURAS</t>
  </si>
  <si>
    <t>PORCENTAJE</t>
  </si>
  <si>
    <t>RESULTADOS DE LA EVALUACIÓN DIAGNÓSTICA DEL 6º GRADO GRUPO "A"</t>
  </si>
  <si>
    <t>1.-</t>
  </si>
  <si>
    <t xml:space="preserve">2.- </t>
  </si>
  <si>
    <t xml:space="preserve">3.- </t>
  </si>
  <si>
    <t>para adquirir los aprendizajes del nuevo ciclo escolar</t>
  </si>
  <si>
    <t>El alumno está con el nivel de maduración superior,</t>
  </si>
  <si>
    <t xml:space="preserve">Tiene nivel de maduración para poder sostenerse con </t>
  </si>
  <si>
    <t>aprendizaje lento en el nuevo ciclo escolar</t>
  </si>
  <si>
    <t>Traen nivel de maduración inferior. Necesiitan atención especial</t>
  </si>
  <si>
    <t>______________________________________</t>
  </si>
  <si>
    <t>DIRECTOR DE LA ESCUELA</t>
  </si>
  <si>
    <t>PROFR. CARLOS RUIZ AGUILAR</t>
  </si>
  <si>
    <t>CARLOS RUIZ AGUILAR</t>
  </si>
  <si>
    <t>CICLO ESCOLAR 2013-2014</t>
  </si>
  <si>
    <t>ESCUELA PRIMARIA "MARÍA GUTIÉRREZ CARBAJAL"</t>
  </si>
  <si>
    <t>GEO</t>
  </si>
  <si>
    <t>HIST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</si>
</sst>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[$-80A]d&quot; de &quot;mmmm&quot; de &quot;yyyy;@"/>
    <numFmt numFmtId="165" formatCode="0.0"/>
    <numFmt numFmtId="166" formatCode="_-* #,##0.0_-;\-* #,##0.0_-;_-* &quot;-&quot;??_-;_-@_-"/>
    <numFmt numFmtId="167" formatCode="_-* #,##0_-;\-* #,##0_-;_-* &quot;-&quot;??_-;_-@_-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 Narrow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5"/>
      <name val="Arial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2"/>
      <name val="Arial"/>
      <family val="2"/>
    </font>
    <font>
      <sz val="13"/>
      <name val="Arial"/>
      <family val="2"/>
    </font>
    <font>
      <b/>
      <sz val="13"/>
      <name val="Arial Narrow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0" xfId="0" applyFont="1"/>
    <xf numFmtId="1" fontId="9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left"/>
    </xf>
    <xf numFmtId="2" fontId="9" fillId="0" borderId="0" xfId="0" applyNumberFormat="1" applyFont="1"/>
    <xf numFmtId="2" fontId="10" fillId="0" borderId="0" xfId="0" applyNumberFormat="1" applyFont="1" applyAlignment="1">
      <alignment horizontal="right"/>
    </xf>
    <xf numFmtId="2" fontId="9" fillId="0" borderId="0" xfId="0" applyNumberFormat="1" applyFont="1" applyAlignment="1"/>
    <xf numFmtId="0" fontId="0" fillId="0" borderId="2" xfId="0" applyBorder="1"/>
    <xf numFmtId="2" fontId="5" fillId="0" borderId="0" xfId="0" applyNumberFormat="1" applyFont="1" applyAlignment="1">
      <alignment horizontal="center"/>
    </xf>
    <xf numFmtId="164" fontId="10" fillId="0" borderId="0" xfId="0" applyNumberFormat="1" applyFont="1" applyAlignment="1"/>
    <xf numFmtId="2" fontId="6" fillId="0" borderId="0" xfId="0" applyNumberFormat="1" applyFont="1" applyAlignment="1"/>
    <xf numFmtId="0" fontId="13" fillId="0" borderId="4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0" fillId="0" borderId="0" xfId="0" applyBorder="1"/>
    <xf numFmtId="0" fontId="14" fillId="0" borderId="0" xfId="0" applyFont="1"/>
    <xf numFmtId="0" fontId="13" fillId="0" borderId="0" xfId="0" applyFont="1" applyAlignment="1">
      <alignment horizontal="center"/>
    </xf>
    <xf numFmtId="1" fontId="13" fillId="0" borderId="0" xfId="0" applyNumberFormat="1" applyFont="1" applyAlignment="1">
      <alignment horizontal="center"/>
    </xf>
    <xf numFmtId="0" fontId="14" fillId="0" borderId="2" xfId="0" applyFont="1" applyBorder="1"/>
    <xf numFmtId="0" fontId="13" fillId="0" borderId="2" xfId="0" applyFont="1" applyBorder="1" applyAlignment="1">
      <alignment horizontal="center"/>
    </xf>
    <xf numFmtId="2" fontId="6" fillId="0" borderId="5" xfId="0" applyNumberFormat="1" applyFont="1" applyBorder="1" applyAlignment="1"/>
    <xf numFmtId="0" fontId="5" fillId="2" borderId="6" xfId="0" applyFont="1" applyFill="1" applyBorder="1"/>
    <xf numFmtId="1" fontId="5" fillId="2" borderId="6" xfId="0" applyNumberFormat="1" applyFont="1" applyFill="1" applyBorder="1"/>
    <xf numFmtId="2" fontId="9" fillId="0" borderId="5" xfId="0" applyNumberFormat="1" applyFont="1" applyBorder="1" applyAlignment="1"/>
    <xf numFmtId="0" fontId="0" fillId="0" borderId="6" xfId="0" applyBorder="1"/>
    <xf numFmtId="2" fontId="5" fillId="0" borderId="0" xfId="0" applyNumberFormat="1" applyFont="1" applyAlignment="1">
      <alignment vertical="center"/>
    </xf>
    <xf numFmtId="2" fontId="5" fillId="0" borderId="0" xfId="0" applyNumberFormat="1" applyFont="1" applyAlignment="1"/>
    <xf numFmtId="0" fontId="3" fillId="0" borderId="2" xfId="0" applyFont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5" fillId="0" borderId="2" xfId="0" applyNumberFormat="1" applyFont="1" applyBorder="1" applyAlignment="1">
      <alignment horizontal="center"/>
    </xf>
    <xf numFmtId="1" fontId="7" fillId="0" borderId="2" xfId="0" applyNumberFormat="1" applyFont="1" applyBorder="1"/>
    <xf numFmtId="0" fontId="15" fillId="0" borderId="0" xfId="0" applyFont="1"/>
    <xf numFmtId="1" fontId="5" fillId="0" borderId="0" xfId="0" applyNumberFormat="1" applyFont="1" applyAlignment="1"/>
    <xf numFmtId="0" fontId="7" fillId="0" borderId="2" xfId="0" applyFont="1" applyBorder="1" applyAlignment="1">
      <alignment horizontal="center"/>
    </xf>
    <xf numFmtId="0" fontId="16" fillId="0" borderId="0" xfId="0" applyFont="1"/>
    <xf numFmtId="0" fontId="17" fillId="0" borderId="2" xfId="0" applyFont="1" applyBorder="1" applyAlignment="1">
      <alignment horizontal="center" vertical="center"/>
    </xf>
    <xf numFmtId="1" fontId="13" fillId="0" borderId="0" xfId="0" applyNumberFormat="1" applyFont="1"/>
    <xf numFmtId="0" fontId="13" fillId="0" borderId="7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7" fillId="0" borderId="2" xfId="0" applyFont="1" applyBorder="1"/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0" fontId="18" fillId="0" borderId="2" xfId="0" applyFont="1" applyBorder="1"/>
    <xf numFmtId="165" fontId="3" fillId="0" borderId="2" xfId="0" applyNumberFormat="1" applyFont="1" applyBorder="1"/>
    <xf numFmtId="0" fontId="4" fillId="3" borderId="6" xfId="0" applyFont="1" applyFill="1" applyBorder="1" applyAlignment="1">
      <alignment vertical="center"/>
    </xf>
    <xf numFmtId="0" fontId="4" fillId="3" borderId="2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167" fontId="0" fillId="0" borderId="2" xfId="1" applyNumberFormat="1" applyFont="1" applyBorder="1"/>
    <xf numFmtId="165" fontId="0" fillId="0" borderId="0" xfId="0" applyNumberFormat="1" applyBorder="1"/>
    <xf numFmtId="1" fontId="5" fillId="0" borderId="2" xfId="0" applyNumberFormat="1" applyFont="1" applyBorder="1"/>
    <xf numFmtId="0" fontId="5" fillId="0" borderId="0" xfId="0" applyFont="1"/>
    <xf numFmtId="165" fontId="3" fillId="0" borderId="0" xfId="0" applyNumberFormat="1" applyFont="1"/>
    <xf numFmtId="1" fontId="13" fillId="0" borderId="2" xfId="0" applyNumberFormat="1" applyFont="1" applyBorder="1"/>
    <xf numFmtId="0" fontId="3" fillId="0" borderId="2" xfId="0" applyFont="1" applyBorder="1" applyAlignment="1">
      <alignment horizontal="right"/>
    </xf>
    <xf numFmtId="166" fontId="5" fillId="0" borderId="2" xfId="0" applyNumberFormat="1" applyFont="1" applyBorder="1"/>
    <xf numFmtId="1" fontId="9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67" fontId="10" fillId="0" borderId="2" xfId="1" applyNumberFormat="1" applyFont="1" applyBorder="1"/>
    <xf numFmtId="165" fontId="20" fillId="0" borderId="2" xfId="0" applyNumberFormat="1" applyFont="1" applyBorder="1"/>
    <xf numFmtId="0" fontId="1" fillId="0" borderId="2" xfId="0" applyFont="1" applyBorder="1"/>
    <xf numFmtId="2" fontId="5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2" fontId="10" fillId="0" borderId="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left"/>
    </xf>
    <xf numFmtId="0" fontId="13" fillId="0" borderId="2" xfId="0" applyFont="1" applyBorder="1" applyAlignment="1">
      <alignment horizontal="right"/>
    </xf>
    <xf numFmtId="2" fontId="5" fillId="0" borderId="0" xfId="0" applyNumberFormat="1" applyFont="1" applyAlignment="1">
      <alignment horizontal="center"/>
    </xf>
    <xf numFmtId="2" fontId="5" fillId="0" borderId="2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2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9" fillId="0" borderId="9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10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MX" sz="1600"/>
              <a:t>GRÁFICA DE DIAGNÓSTICO</a:t>
            </a:r>
          </a:p>
        </c:rich>
      </c:tx>
      <c:layout>
        <c:manualLayout>
          <c:xMode val="edge"/>
          <c:yMode val="edge"/>
          <c:x val="0.28186358251353244"/>
          <c:y val="3.16741701404971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453865336658354"/>
          <c:y val="0.15294117647058825"/>
          <c:w val="0.78054862842892769"/>
          <c:h val="0.69882352941176473"/>
        </c:manualLayout>
      </c:layout>
      <c:barChart>
        <c:barDir val="col"/>
        <c:grouping val="clustered"/>
        <c:varyColors val="0"/>
        <c:ser>
          <c:idx val="1"/>
          <c:order val="0"/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MX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GRÁFICA!$J$46:$J$48</c:f>
              <c:numCache>
                <c:formatCode>0.0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708992"/>
        <c:axId val="192710912"/>
      </c:barChart>
      <c:catAx>
        <c:axId val="19270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MX"/>
                  <a:t>NIVELES</a:t>
                </a:r>
              </a:p>
            </c:rich>
          </c:tx>
          <c:layout>
            <c:manualLayout>
              <c:xMode val="edge"/>
              <c:yMode val="edge"/>
              <c:x val="0.51470719526642716"/>
              <c:y val="0.918552910297977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92710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710912"/>
        <c:scaling>
          <c:orientation val="minMax"/>
          <c:max val="100"/>
        </c:scaling>
        <c:delete val="0"/>
        <c:axPos val="l"/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MX"/>
                  <a:t>PORCENTAJE</a:t>
                </a:r>
              </a:p>
            </c:rich>
          </c:tx>
          <c:layout>
            <c:manualLayout>
              <c:xMode val="edge"/>
              <c:yMode val="edge"/>
              <c:x val="3.9215609270786288E-2"/>
              <c:y val="0.4185525397560599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MX"/>
          </a:p>
        </c:txPr>
        <c:crossAx val="192708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MX"/>
    </a:p>
  </c:txPr>
  <c:printSettings>
    <c:headerFooter alignWithMargins="0"/>
    <c:pageMargins b="1" l="0.75" r="0.75" t="1" header="0" footer="0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1</xdr:col>
      <xdr:colOff>1067235</xdr:colOff>
      <xdr:row>4</xdr:row>
      <xdr:rowOff>19050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9050"/>
          <a:ext cx="128631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428625</xdr:colOff>
      <xdr:row>0</xdr:row>
      <xdr:rowOff>9525</xdr:rowOff>
    </xdr:from>
    <xdr:to>
      <xdr:col>8</xdr:col>
      <xdr:colOff>647700</xdr:colOff>
      <xdr:row>5</xdr:row>
      <xdr:rowOff>9525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5075" y="9525"/>
          <a:ext cx="762000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173935</xdr:colOff>
      <xdr:row>0</xdr:row>
      <xdr:rowOff>66675</xdr:rowOff>
    </xdr:from>
    <xdr:to>
      <xdr:col>1</xdr:col>
      <xdr:colOff>1170354</xdr:colOff>
      <xdr:row>4</xdr:row>
      <xdr:rowOff>13666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35" y="66675"/>
          <a:ext cx="128631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186773</xdr:colOff>
      <xdr:row>0</xdr:row>
      <xdr:rowOff>33131</xdr:rowOff>
    </xdr:from>
    <xdr:to>
      <xdr:col>8</xdr:col>
      <xdr:colOff>377273</xdr:colOff>
      <xdr:row>4</xdr:row>
      <xdr:rowOff>132522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50860" y="33131"/>
          <a:ext cx="762000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173935</xdr:colOff>
      <xdr:row>0</xdr:row>
      <xdr:rowOff>66675</xdr:rowOff>
    </xdr:from>
    <xdr:to>
      <xdr:col>1</xdr:col>
      <xdr:colOff>1237029</xdr:colOff>
      <xdr:row>4</xdr:row>
      <xdr:rowOff>13666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3935" y="66675"/>
          <a:ext cx="1282169" cy="594691"/>
        </a:xfrm>
        <a:prstGeom prst="rect">
          <a:avLst/>
        </a:prstGeom>
      </xdr:spPr>
    </xdr:pic>
    <xdr:clientData/>
  </xdr:twoCellAnchor>
  <xdr:twoCellAnchor editAs="oneCell">
    <xdr:from>
      <xdr:col>7</xdr:col>
      <xdr:colOff>186773</xdr:colOff>
      <xdr:row>0</xdr:row>
      <xdr:rowOff>33131</xdr:rowOff>
    </xdr:from>
    <xdr:to>
      <xdr:col>8</xdr:col>
      <xdr:colOff>567773</xdr:colOff>
      <xdr:row>4</xdr:row>
      <xdr:rowOff>132522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4648" y="33131"/>
          <a:ext cx="762000" cy="74709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10</xdr:row>
      <xdr:rowOff>104775</xdr:rowOff>
    </xdr:from>
    <xdr:to>
      <xdr:col>9</xdr:col>
      <xdr:colOff>676275</xdr:colOff>
      <xdr:row>35</xdr:row>
      <xdr:rowOff>104775</xdr:rowOff>
    </xdr:to>
    <xdr:graphicFrame macro="">
      <xdr:nvGraphicFramePr>
        <xdr:cNvPr id="823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78441</xdr:colOff>
      <xdr:row>0</xdr:row>
      <xdr:rowOff>66675</xdr:rowOff>
    </xdr:from>
    <xdr:to>
      <xdr:col>1</xdr:col>
      <xdr:colOff>1062192</xdr:colOff>
      <xdr:row>4</xdr:row>
      <xdr:rowOff>48746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41" y="66675"/>
          <a:ext cx="1286310" cy="609600"/>
        </a:xfrm>
        <a:prstGeom prst="rect">
          <a:avLst/>
        </a:prstGeom>
      </xdr:spPr>
    </xdr:pic>
    <xdr:clientData/>
  </xdr:twoCellAnchor>
  <xdr:twoCellAnchor editAs="oneCell">
    <xdr:from>
      <xdr:col>8</xdr:col>
      <xdr:colOff>576543</xdr:colOff>
      <xdr:row>0</xdr:row>
      <xdr:rowOff>56029</xdr:rowOff>
    </xdr:from>
    <xdr:to>
      <xdr:col>9</xdr:col>
      <xdr:colOff>688601</xdr:colOff>
      <xdr:row>5</xdr:row>
      <xdr:rowOff>33617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47572" y="56029"/>
          <a:ext cx="76200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workbookViewId="0">
      <selection activeCell="B21" sqref="B21"/>
    </sheetView>
  </sheetViews>
  <sheetFormatPr baseColWidth="10" defaultRowHeight="16.5" x14ac:dyDescent="0.25"/>
  <cols>
    <col min="1" max="1" width="4.28515625" customWidth="1"/>
    <col min="2" max="2" width="43.28515625" customWidth="1"/>
    <col min="3" max="4" width="8.140625" customWidth="1"/>
    <col min="5" max="5" width="8.140625" style="14" customWidth="1"/>
    <col min="6" max="8" width="8.140625" customWidth="1"/>
    <col min="9" max="9" width="11.42578125" style="31"/>
    <col min="10" max="10" width="11.85546875" style="34" customWidth="1"/>
    <col min="12" max="12" width="6.7109375" customWidth="1"/>
  </cols>
  <sheetData>
    <row r="1" spans="1:11" ht="12" customHeight="1" x14ac:dyDescent="0.25">
      <c r="A1" s="64" t="s">
        <v>2</v>
      </c>
      <c r="B1" s="64"/>
      <c r="C1" s="64"/>
      <c r="D1" s="64"/>
      <c r="E1" s="64"/>
      <c r="F1" s="64"/>
      <c r="G1" s="64"/>
      <c r="H1" s="64"/>
      <c r="I1" s="32"/>
    </row>
    <row r="2" spans="1:11" ht="12" customHeight="1" x14ac:dyDescent="0.25">
      <c r="A2" s="64" t="s">
        <v>3</v>
      </c>
      <c r="B2" s="64"/>
      <c r="C2" s="64"/>
      <c r="D2" s="64"/>
      <c r="E2" s="64"/>
      <c r="F2" s="64"/>
      <c r="G2" s="64"/>
      <c r="H2" s="64"/>
      <c r="I2" s="32"/>
    </row>
    <row r="3" spans="1:11" ht="12" customHeight="1" x14ac:dyDescent="0.25">
      <c r="A3" s="64" t="s">
        <v>4</v>
      </c>
      <c r="B3" s="64"/>
      <c r="C3" s="64"/>
      <c r="D3" s="64"/>
      <c r="E3" s="64"/>
      <c r="F3" s="64"/>
      <c r="G3" s="64"/>
      <c r="H3" s="64"/>
      <c r="I3" s="32"/>
    </row>
    <row r="4" spans="1:11" ht="12" customHeight="1" x14ac:dyDescent="0.25">
      <c r="A4" s="64" t="s">
        <v>30</v>
      </c>
      <c r="B4" s="64"/>
      <c r="C4" s="64"/>
      <c r="D4" s="64"/>
      <c r="E4" s="64"/>
      <c r="F4" s="64"/>
      <c r="G4" s="64"/>
      <c r="H4" s="64"/>
      <c r="I4" s="32"/>
    </row>
    <row r="5" spans="1:11" ht="12" customHeight="1" x14ac:dyDescent="0.25">
      <c r="A5" s="64" t="s">
        <v>59</v>
      </c>
      <c r="B5" s="64"/>
      <c r="C5" s="64"/>
      <c r="D5" s="64"/>
      <c r="E5" s="64"/>
      <c r="F5" s="64"/>
      <c r="G5" s="64"/>
      <c r="H5" s="64"/>
      <c r="I5" s="32"/>
    </row>
    <row r="6" spans="1:11" ht="12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32"/>
    </row>
    <row r="7" spans="1:11" ht="12.75" customHeight="1" x14ac:dyDescent="0.25">
      <c r="A7" s="63" t="s">
        <v>45</v>
      </c>
      <c r="B7" s="63"/>
      <c r="C7" s="63"/>
      <c r="D7" s="63"/>
      <c r="E7" s="63"/>
      <c r="F7" s="63"/>
      <c r="G7" s="63"/>
      <c r="H7" s="63"/>
      <c r="I7" s="25"/>
    </row>
    <row r="8" spans="1:11" ht="12.75" customHeight="1" x14ac:dyDescent="0.25">
      <c r="A8" s="68" t="s">
        <v>58</v>
      </c>
      <c r="B8" s="68"/>
      <c r="C8" s="68"/>
      <c r="D8" s="68"/>
      <c r="E8" s="68"/>
      <c r="F8" s="68"/>
      <c r="G8" s="68"/>
      <c r="H8" s="68"/>
      <c r="I8" s="26"/>
    </row>
    <row r="9" spans="1:11" ht="7.5" customHeight="1" x14ac:dyDescent="0.25">
      <c r="A9" s="8"/>
      <c r="B9" s="8"/>
      <c r="C9" s="8"/>
      <c r="D9" s="8"/>
      <c r="E9" s="8"/>
      <c r="F9" s="8"/>
      <c r="G9" s="8"/>
      <c r="H9" s="8"/>
      <c r="I9" s="26"/>
    </row>
    <row r="10" spans="1:11" x14ac:dyDescent="0.25">
      <c r="A10" s="10"/>
      <c r="B10" s="10"/>
      <c r="C10" s="69" t="s">
        <v>35</v>
      </c>
      <c r="D10" s="69"/>
      <c r="E10" s="69"/>
      <c r="F10" s="69"/>
      <c r="G10" s="69"/>
      <c r="H10" s="69"/>
      <c r="I10" s="26"/>
    </row>
    <row r="11" spans="1:11" x14ac:dyDescent="0.25">
      <c r="A11" s="20"/>
      <c r="B11" s="20"/>
      <c r="C11" s="29">
        <v>20</v>
      </c>
      <c r="D11" s="29">
        <v>20</v>
      </c>
      <c r="E11" s="29">
        <v>15</v>
      </c>
      <c r="F11" s="29">
        <v>15</v>
      </c>
      <c r="G11" s="29">
        <v>15</v>
      </c>
      <c r="H11" s="29">
        <v>10</v>
      </c>
    </row>
    <row r="12" spans="1:11" s="15" customFormat="1" ht="18" customHeight="1" x14ac:dyDescent="0.3">
      <c r="A12" s="37" t="s">
        <v>6</v>
      </c>
      <c r="B12" s="12" t="s">
        <v>7</v>
      </c>
      <c r="C12" s="12" t="s">
        <v>22</v>
      </c>
      <c r="D12" s="12" t="s">
        <v>23</v>
      </c>
      <c r="E12" s="38" t="s">
        <v>24</v>
      </c>
      <c r="F12" s="38" t="s">
        <v>60</v>
      </c>
      <c r="G12" s="38" t="s">
        <v>61</v>
      </c>
      <c r="H12" s="38" t="s">
        <v>39</v>
      </c>
      <c r="I12" s="39" t="s">
        <v>17</v>
      </c>
      <c r="J12" s="40" t="s">
        <v>37</v>
      </c>
      <c r="K12" s="16"/>
    </row>
    <row r="13" spans="1:11" s="15" customFormat="1" ht="12.75" customHeight="1" x14ac:dyDescent="0.25">
      <c r="A13" s="7">
        <v>1</v>
      </c>
      <c r="B13" s="7"/>
      <c r="C13" s="46"/>
      <c r="D13" s="46"/>
      <c r="E13" s="46"/>
      <c r="F13" s="46"/>
      <c r="G13" s="46"/>
      <c r="H13" s="46"/>
      <c r="I13" s="33">
        <f t="shared" ref="I13:I57" si="0">+SUM(C13:H13)</f>
        <v>0</v>
      </c>
      <c r="J13" s="35"/>
    </row>
    <row r="14" spans="1:11" s="15" customFormat="1" ht="12.75" customHeight="1" x14ac:dyDescent="0.25">
      <c r="A14" s="7">
        <v>2</v>
      </c>
      <c r="B14" s="7"/>
      <c r="C14" s="46"/>
      <c r="D14" s="46"/>
      <c r="E14" s="46"/>
      <c r="F14" s="46"/>
      <c r="G14" s="46"/>
      <c r="H14" s="46"/>
      <c r="I14" s="33">
        <f t="shared" si="0"/>
        <v>0</v>
      </c>
      <c r="J14" s="35"/>
    </row>
    <row r="15" spans="1:11" s="15" customFormat="1" ht="12.75" customHeight="1" x14ac:dyDescent="0.25">
      <c r="A15" s="7">
        <v>3</v>
      </c>
      <c r="B15" s="7"/>
      <c r="C15" s="46"/>
      <c r="D15" s="47"/>
      <c r="E15" s="47"/>
      <c r="F15" s="47"/>
      <c r="G15" s="47"/>
      <c r="H15" s="47"/>
      <c r="I15" s="33">
        <f t="shared" si="0"/>
        <v>0</v>
      </c>
      <c r="J15" s="35"/>
    </row>
    <row r="16" spans="1:11" s="15" customFormat="1" ht="12.75" customHeight="1" x14ac:dyDescent="0.25">
      <c r="A16" s="7">
        <v>4</v>
      </c>
      <c r="B16" s="7"/>
      <c r="C16" s="46"/>
      <c r="D16" s="47"/>
      <c r="E16" s="47"/>
      <c r="F16" s="47"/>
      <c r="G16" s="47"/>
      <c r="H16" s="47"/>
      <c r="I16" s="33">
        <f t="shared" si="0"/>
        <v>0</v>
      </c>
      <c r="J16" s="35"/>
    </row>
    <row r="17" spans="1:10" s="15" customFormat="1" ht="12.75" customHeight="1" x14ac:dyDescent="0.25">
      <c r="A17" s="7">
        <v>5</v>
      </c>
      <c r="B17" s="7"/>
      <c r="C17" s="46"/>
      <c r="D17" s="47"/>
      <c r="E17" s="47"/>
      <c r="F17" s="47"/>
      <c r="G17" s="47"/>
      <c r="H17" s="47"/>
      <c r="I17" s="33">
        <f t="shared" si="0"/>
        <v>0</v>
      </c>
      <c r="J17" s="35"/>
    </row>
    <row r="18" spans="1:10" s="15" customFormat="1" ht="12.75" customHeight="1" x14ac:dyDescent="0.25">
      <c r="A18" s="7">
        <v>6</v>
      </c>
      <c r="B18" s="7"/>
      <c r="C18" s="46"/>
      <c r="D18" s="47"/>
      <c r="E18" s="47"/>
      <c r="F18" s="47"/>
      <c r="G18" s="47"/>
      <c r="H18" s="47"/>
      <c r="I18" s="33">
        <f t="shared" si="0"/>
        <v>0</v>
      </c>
      <c r="J18" s="35"/>
    </row>
    <row r="19" spans="1:10" s="15" customFormat="1" ht="12.75" customHeight="1" x14ac:dyDescent="0.25">
      <c r="A19" s="7">
        <v>7</v>
      </c>
      <c r="B19" s="7"/>
      <c r="C19" s="46"/>
      <c r="D19" s="47"/>
      <c r="E19" s="47"/>
      <c r="F19" s="47"/>
      <c r="G19" s="47"/>
      <c r="H19" s="47"/>
      <c r="I19" s="33">
        <f t="shared" si="0"/>
        <v>0</v>
      </c>
      <c r="J19" s="35"/>
    </row>
    <row r="20" spans="1:10" s="15" customFormat="1" ht="12.75" customHeight="1" x14ac:dyDescent="0.25">
      <c r="A20" s="7">
        <v>8</v>
      </c>
      <c r="B20" s="7"/>
      <c r="C20" s="46"/>
      <c r="D20" s="47"/>
      <c r="E20" s="47"/>
      <c r="F20" s="47"/>
      <c r="G20" s="47"/>
      <c r="H20" s="47"/>
      <c r="I20" s="33">
        <f t="shared" si="0"/>
        <v>0</v>
      </c>
      <c r="J20" s="35"/>
    </row>
    <row r="21" spans="1:10" s="15" customFormat="1" ht="12.75" customHeight="1" x14ac:dyDescent="0.25">
      <c r="A21" s="7">
        <v>9</v>
      </c>
      <c r="B21" s="7"/>
      <c r="C21" s="46"/>
      <c r="D21" s="47"/>
      <c r="E21" s="47"/>
      <c r="F21" s="47"/>
      <c r="G21" s="47"/>
      <c r="H21" s="47"/>
      <c r="I21" s="33">
        <f t="shared" si="0"/>
        <v>0</v>
      </c>
      <c r="J21" s="35"/>
    </row>
    <row r="22" spans="1:10" s="15" customFormat="1" ht="12.75" customHeight="1" x14ac:dyDescent="0.25">
      <c r="A22" s="7">
        <v>10</v>
      </c>
      <c r="B22" s="7"/>
      <c r="C22" s="46"/>
      <c r="D22" s="47"/>
      <c r="E22" s="47"/>
      <c r="F22" s="47"/>
      <c r="G22" s="47"/>
      <c r="H22" s="47"/>
      <c r="I22" s="33">
        <f t="shared" si="0"/>
        <v>0</v>
      </c>
      <c r="J22" s="35"/>
    </row>
    <row r="23" spans="1:10" s="15" customFormat="1" ht="12.75" customHeight="1" x14ac:dyDescent="0.25">
      <c r="A23" s="7">
        <v>11</v>
      </c>
      <c r="B23" s="7"/>
      <c r="C23" s="46"/>
      <c r="D23" s="47"/>
      <c r="E23" s="47"/>
      <c r="F23" s="47"/>
      <c r="G23" s="47"/>
      <c r="H23" s="47"/>
      <c r="I23" s="33">
        <f t="shared" si="0"/>
        <v>0</v>
      </c>
      <c r="J23" s="35"/>
    </row>
    <row r="24" spans="1:10" s="15" customFormat="1" ht="12.75" customHeight="1" x14ac:dyDescent="0.25">
      <c r="A24" s="7">
        <v>12</v>
      </c>
      <c r="B24" s="7"/>
      <c r="C24" s="46"/>
      <c r="D24" s="47"/>
      <c r="E24" s="47"/>
      <c r="F24" s="47"/>
      <c r="G24" s="47"/>
      <c r="H24" s="47"/>
      <c r="I24" s="33">
        <f t="shared" si="0"/>
        <v>0</v>
      </c>
      <c r="J24" s="35"/>
    </row>
    <row r="25" spans="1:10" s="15" customFormat="1" ht="12.75" customHeight="1" x14ac:dyDescent="0.25">
      <c r="A25" s="7">
        <v>13</v>
      </c>
      <c r="B25" s="7"/>
      <c r="C25" s="46"/>
      <c r="D25" s="47"/>
      <c r="E25" s="47"/>
      <c r="F25" s="47"/>
      <c r="G25" s="47"/>
      <c r="H25" s="47"/>
      <c r="I25" s="33">
        <f t="shared" si="0"/>
        <v>0</v>
      </c>
      <c r="J25" s="35"/>
    </row>
    <row r="26" spans="1:10" s="15" customFormat="1" ht="12.75" customHeight="1" x14ac:dyDescent="0.25">
      <c r="A26" s="7">
        <v>14</v>
      </c>
      <c r="B26" s="7"/>
      <c r="C26" s="46"/>
      <c r="D26" s="47"/>
      <c r="E26" s="47"/>
      <c r="F26" s="47"/>
      <c r="G26" s="47"/>
      <c r="H26" s="47"/>
      <c r="I26" s="33">
        <f t="shared" si="0"/>
        <v>0</v>
      </c>
      <c r="J26" s="35"/>
    </row>
    <row r="27" spans="1:10" s="15" customFormat="1" ht="12.75" customHeight="1" x14ac:dyDescent="0.25">
      <c r="A27" s="7">
        <v>15</v>
      </c>
      <c r="B27" s="7"/>
      <c r="C27" s="46"/>
      <c r="D27" s="47"/>
      <c r="E27" s="47"/>
      <c r="F27" s="47"/>
      <c r="G27" s="47"/>
      <c r="H27" s="47"/>
      <c r="I27" s="33">
        <f t="shared" si="0"/>
        <v>0</v>
      </c>
      <c r="J27" s="35"/>
    </row>
    <row r="28" spans="1:10" s="15" customFormat="1" ht="12.75" customHeight="1" x14ac:dyDescent="0.25">
      <c r="A28" s="7">
        <v>16</v>
      </c>
      <c r="B28" s="7"/>
      <c r="C28" s="46"/>
      <c r="D28" s="47"/>
      <c r="E28" s="47"/>
      <c r="F28" s="47"/>
      <c r="G28" s="47"/>
      <c r="H28" s="47"/>
      <c r="I28" s="33">
        <f t="shared" si="0"/>
        <v>0</v>
      </c>
      <c r="J28" s="35"/>
    </row>
    <row r="29" spans="1:10" s="15" customFormat="1" ht="12.75" customHeight="1" x14ac:dyDescent="0.25">
      <c r="A29" s="7">
        <v>17</v>
      </c>
      <c r="B29" s="7"/>
      <c r="C29" s="46"/>
      <c r="D29" s="47"/>
      <c r="E29" s="47"/>
      <c r="F29" s="47"/>
      <c r="G29" s="47"/>
      <c r="H29" s="47"/>
      <c r="I29" s="33">
        <f t="shared" si="0"/>
        <v>0</v>
      </c>
      <c r="J29" s="35"/>
    </row>
    <row r="30" spans="1:10" s="15" customFormat="1" ht="12.75" customHeight="1" x14ac:dyDescent="0.25">
      <c r="A30" s="7">
        <v>18</v>
      </c>
      <c r="B30" s="7"/>
      <c r="C30" s="46"/>
      <c r="D30" s="47"/>
      <c r="E30" s="47"/>
      <c r="F30" s="47"/>
      <c r="G30" s="47"/>
      <c r="H30" s="47"/>
      <c r="I30" s="33">
        <f t="shared" si="0"/>
        <v>0</v>
      </c>
      <c r="J30" s="35"/>
    </row>
    <row r="31" spans="1:10" s="15" customFormat="1" ht="12.75" customHeight="1" x14ac:dyDescent="0.25">
      <c r="A31" s="7">
        <v>19</v>
      </c>
      <c r="B31" s="7"/>
      <c r="C31" s="46"/>
      <c r="D31" s="47"/>
      <c r="E31" s="47"/>
      <c r="F31" s="47"/>
      <c r="G31" s="47"/>
      <c r="H31" s="47"/>
      <c r="I31" s="33">
        <f t="shared" si="0"/>
        <v>0</v>
      </c>
      <c r="J31" s="35"/>
    </row>
    <row r="32" spans="1:10" s="15" customFormat="1" ht="12.75" customHeight="1" x14ac:dyDescent="0.25">
      <c r="A32" s="7">
        <v>20</v>
      </c>
      <c r="B32" s="7"/>
      <c r="C32" s="46"/>
      <c r="D32" s="47"/>
      <c r="E32" s="47"/>
      <c r="F32" s="47"/>
      <c r="G32" s="47"/>
      <c r="H32" s="47"/>
      <c r="I32" s="33">
        <f t="shared" si="0"/>
        <v>0</v>
      </c>
      <c r="J32" s="35"/>
    </row>
    <row r="33" spans="1:10" s="15" customFormat="1" ht="12.75" customHeight="1" x14ac:dyDescent="0.25">
      <c r="A33" s="7">
        <v>21</v>
      </c>
      <c r="B33" s="7"/>
      <c r="C33" s="46"/>
      <c r="D33" s="47"/>
      <c r="E33" s="47"/>
      <c r="F33" s="47"/>
      <c r="G33" s="47"/>
      <c r="H33" s="47"/>
      <c r="I33" s="33">
        <f t="shared" si="0"/>
        <v>0</v>
      </c>
      <c r="J33" s="35"/>
    </row>
    <row r="34" spans="1:10" s="15" customFormat="1" ht="12.75" customHeight="1" x14ac:dyDescent="0.25">
      <c r="A34" s="7">
        <v>22</v>
      </c>
      <c r="B34" s="7"/>
      <c r="C34" s="46"/>
      <c r="D34" s="47"/>
      <c r="E34" s="47"/>
      <c r="F34" s="47"/>
      <c r="G34" s="47"/>
      <c r="H34" s="47"/>
      <c r="I34" s="33">
        <f t="shared" si="0"/>
        <v>0</v>
      </c>
      <c r="J34" s="35"/>
    </row>
    <row r="35" spans="1:10" s="15" customFormat="1" ht="12.75" customHeight="1" x14ac:dyDescent="0.25">
      <c r="A35" s="7">
        <v>23</v>
      </c>
      <c r="B35" s="7"/>
      <c r="C35" s="46"/>
      <c r="D35" s="47"/>
      <c r="E35" s="47"/>
      <c r="F35" s="47"/>
      <c r="G35" s="47"/>
      <c r="H35" s="47"/>
      <c r="I35" s="33">
        <f t="shared" si="0"/>
        <v>0</v>
      </c>
      <c r="J35" s="35"/>
    </row>
    <row r="36" spans="1:10" s="15" customFormat="1" ht="12.75" customHeight="1" x14ac:dyDescent="0.25">
      <c r="A36" s="7">
        <v>24</v>
      </c>
      <c r="B36" s="7"/>
      <c r="C36" s="46"/>
      <c r="D36" s="47"/>
      <c r="E36" s="47"/>
      <c r="F36" s="47"/>
      <c r="G36" s="47"/>
      <c r="H36" s="47"/>
      <c r="I36" s="33">
        <f t="shared" si="0"/>
        <v>0</v>
      </c>
      <c r="J36" s="35"/>
    </row>
    <row r="37" spans="1:10" s="15" customFormat="1" ht="12.75" customHeight="1" x14ac:dyDescent="0.25">
      <c r="A37" s="7">
        <v>25</v>
      </c>
      <c r="B37" s="7"/>
      <c r="C37" s="46"/>
      <c r="D37" s="47"/>
      <c r="E37" s="47"/>
      <c r="F37" s="47"/>
      <c r="G37" s="47"/>
      <c r="H37" s="47"/>
      <c r="I37" s="33">
        <f t="shared" si="0"/>
        <v>0</v>
      </c>
      <c r="J37" s="35"/>
    </row>
    <row r="38" spans="1:10" s="15" customFormat="1" ht="12.75" customHeight="1" x14ac:dyDescent="0.25">
      <c r="A38" s="7">
        <v>26</v>
      </c>
      <c r="B38" s="7"/>
      <c r="C38" s="46"/>
      <c r="D38" s="47"/>
      <c r="E38" s="47"/>
      <c r="F38" s="47"/>
      <c r="G38" s="47"/>
      <c r="H38" s="47"/>
      <c r="I38" s="33">
        <f t="shared" si="0"/>
        <v>0</v>
      </c>
      <c r="J38" s="35"/>
    </row>
    <row r="39" spans="1:10" s="15" customFormat="1" ht="12.75" customHeight="1" x14ac:dyDescent="0.25">
      <c r="A39" s="7">
        <v>27</v>
      </c>
      <c r="B39" s="7"/>
      <c r="C39" s="46"/>
      <c r="D39" s="47"/>
      <c r="E39" s="47"/>
      <c r="F39" s="47"/>
      <c r="G39" s="47"/>
      <c r="H39" s="47"/>
      <c r="I39" s="33">
        <f t="shared" si="0"/>
        <v>0</v>
      </c>
      <c r="J39" s="35"/>
    </row>
    <row r="40" spans="1:10" s="15" customFormat="1" ht="12.75" customHeight="1" x14ac:dyDescent="0.25">
      <c r="A40" s="7">
        <v>28</v>
      </c>
      <c r="B40" s="7"/>
      <c r="C40" s="46"/>
      <c r="D40" s="47"/>
      <c r="E40" s="47"/>
      <c r="F40" s="47"/>
      <c r="G40" s="47"/>
      <c r="H40" s="47"/>
      <c r="I40" s="33">
        <f t="shared" si="0"/>
        <v>0</v>
      </c>
      <c r="J40" s="35"/>
    </row>
    <row r="41" spans="1:10" s="15" customFormat="1" ht="12.75" customHeight="1" x14ac:dyDescent="0.25">
      <c r="A41" s="7">
        <v>29</v>
      </c>
      <c r="B41" s="7"/>
      <c r="C41" s="46"/>
      <c r="D41" s="47"/>
      <c r="E41" s="47"/>
      <c r="F41" s="47"/>
      <c r="G41" s="47"/>
      <c r="H41" s="47"/>
      <c r="I41" s="33">
        <f t="shared" si="0"/>
        <v>0</v>
      </c>
      <c r="J41" s="35"/>
    </row>
    <row r="42" spans="1:10" s="15" customFormat="1" ht="12.75" customHeight="1" x14ac:dyDescent="0.25">
      <c r="A42" s="7">
        <v>30</v>
      </c>
      <c r="B42" s="7"/>
      <c r="C42" s="46"/>
      <c r="D42" s="47"/>
      <c r="E42" s="47"/>
      <c r="F42" s="47"/>
      <c r="G42" s="47"/>
      <c r="H42" s="47"/>
      <c r="I42" s="33">
        <f t="shared" si="0"/>
        <v>0</v>
      </c>
      <c r="J42" s="35"/>
    </row>
    <row r="43" spans="1:10" s="15" customFormat="1" ht="12.75" customHeight="1" x14ac:dyDescent="0.25">
      <c r="A43" s="7">
        <v>31</v>
      </c>
      <c r="B43" s="7"/>
      <c r="C43" s="46"/>
      <c r="D43" s="47"/>
      <c r="E43" s="47"/>
      <c r="F43" s="47"/>
      <c r="G43" s="47"/>
      <c r="H43" s="47"/>
      <c r="I43" s="33">
        <f t="shared" si="0"/>
        <v>0</v>
      </c>
      <c r="J43" s="35"/>
    </row>
    <row r="44" spans="1:10" s="15" customFormat="1" ht="12.75" customHeight="1" x14ac:dyDescent="0.25">
      <c r="A44" s="7">
        <v>32</v>
      </c>
      <c r="B44" s="7"/>
      <c r="C44" s="46"/>
      <c r="D44" s="47"/>
      <c r="E44" s="47"/>
      <c r="F44" s="47"/>
      <c r="G44" s="47"/>
      <c r="H44" s="47"/>
      <c r="I44" s="33">
        <f t="shared" si="0"/>
        <v>0</v>
      </c>
      <c r="J44" s="35"/>
    </row>
    <row r="45" spans="1:10" s="15" customFormat="1" ht="12.75" customHeight="1" x14ac:dyDescent="0.25">
      <c r="A45" s="7">
        <v>33</v>
      </c>
      <c r="B45" s="7"/>
      <c r="C45" s="46"/>
      <c r="D45" s="47"/>
      <c r="E45" s="47"/>
      <c r="F45" s="47"/>
      <c r="G45" s="47"/>
      <c r="H45" s="47"/>
      <c r="I45" s="33">
        <f t="shared" si="0"/>
        <v>0</v>
      </c>
      <c r="J45" s="35"/>
    </row>
    <row r="46" spans="1:10" s="15" customFormat="1" ht="12.75" customHeight="1" x14ac:dyDescent="0.25">
      <c r="A46" s="7">
        <v>34</v>
      </c>
      <c r="B46" s="7"/>
      <c r="C46" s="46"/>
      <c r="D46" s="47"/>
      <c r="E46" s="47"/>
      <c r="F46" s="47"/>
      <c r="G46" s="47"/>
      <c r="H46" s="47"/>
      <c r="I46" s="33">
        <f t="shared" si="0"/>
        <v>0</v>
      </c>
      <c r="J46" s="35"/>
    </row>
    <row r="47" spans="1:10" s="15" customFormat="1" ht="12.75" customHeight="1" x14ac:dyDescent="0.25">
      <c r="A47" s="7">
        <v>35</v>
      </c>
      <c r="B47" s="7"/>
      <c r="C47" s="46"/>
      <c r="D47" s="47"/>
      <c r="E47" s="47"/>
      <c r="F47" s="47"/>
      <c r="G47" s="47"/>
      <c r="H47" s="47"/>
      <c r="I47" s="33">
        <f t="shared" si="0"/>
        <v>0</v>
      </c>
      <c r="J47" s="35"/>
    </row>
    <row r="48" spans="1:10" s="15" customFormat="1" ht="12.75" customHeight="1" x14ac:dyDescent="0.25">
      <c r="A48" s="7">
        <v>36</v>
      </c>
      <c r="B48" s="7"/>
      <c r="C48" s="46"/>
      <c r="D48" s="47"/>
      <c r="E48" s="47"/>
      <c r="F48" s="47"/>
      <c r="G48" s="47"/>
      <c r="H48" s="47"/>
      <c r="I48" s="33">
        <f t="shared" si="0"/>
        <v>0</v>
      </c>
      <c r="J48" s="35"/>
    </row>
    <row r="49" spans="1:10" s="15" customFormat="1" ht="12.75" customHeight="1" x14ac:dyDescent="0.25">
      <c r="A49" s="7">
        <v>37</v>
      </c>
      <c r="B49" s="7"/>
      <c r="C49" s="46"/>
      <c r="D49" s="47"/>
      <c r="E49" s="47"/>
      <c r="F49" s="47"/>
      <c r="G49" s="47"/>
      <c r="H49" s="47"/>
      <c r="I49" s="33">
        <f t="shared" si="0"/>
        <v>0</v>
      </c>
      <c r="J49" s="35"/>
    </row>
    <row r="50" spans="1:10" s="15" customFormat="1" ht="12.75" customHeight="1" x14ac:dyDescent="0.25">
      <c r="A50" s="7">
        <v>38</v>
      </c>
      <c r="B50" s="7"/>
      <c r="C50" s="46"/>
      <c r="D50" s="47"/>
      <c r="E50" s="47"/>
      <c r="F50" s="47"/>
      <c r="G50" s="47"/>
      <c r="H50" s="47"/>
      <c r="I50" s="33">
        <f t="shared" si="0"/>
        <v>0</v>
      </c>
      <c r="J50" s="35"/>
    </row>
    <row r="51" spans="1:10" s="15" customFormat="1" ht="12.75" customHeight="1" x14ac:dyDescent="0.25">
      <c r="A51" s="7">
        <v>39</v>
      </c>
      <c r="B51" s="7"/>
      <c r="C51" s="46"/>
      <c r="D51" s="47"/>
      <c r="E51" s="47"/>
      <c r="F51" s="47"/>
      <c r="G51" s="47"/>
      <c r="H51" s="47"/>
      <c r="I51" s="33">
        <f t="shared" si="0"/>
        <v>0</v>
      </c>
      <c r="J51" s="35"/>
    </row>
    <row r="52" spans="1:10" s="15" customFormat="1" ht="12.75" customHeight="1" x14ac:dyDescent="0.25">
      <c r="A52" s="7">
        <v>40</v>
      </c>
      <c r="B52" s="7"/>
      <c r="C52" s="46"/>
      <c r="D52" s="47"/>
      <c r="E52" s="47"/>
      <c r="F52" s="47"/>
      <c r="G52" s="47"/>
      <c r="H52" s="47"/>
      <c r="I52" s="33">
        <f t="shared" si="0"/>
        <v>0</v>
      </c>
      <c r="J52" s="35"/>
    </row>
    <row r="53" spans="1:10" s="15" customFormat="1" ht="12.75" customHeight="1" x14ac:dyDescent="0.25">
      <c r="A53" s="7">
        <v>41</v>
      </c>
      <c r="B53" s="7"/>
      <c r="C53" s="48"/>
      <c r="D53" s="49"/>
      <c r="E53" s="49"/>
      <c r="F53" s="49"/>
      <c r="G53" s="49"/>
      <c r="H53" s="49"/>
      <c r="I53" s="33">
        <f t="shared" si="0"/>
        <v>0</v>
      </c>
      <c r="J53" s="35"/>
    </row>
    <row r="54" spans="1:10" s="15" customFormat="1" ht="12.75" customHeight="1" x14ac:dyDescent="0.25">
      <c r="A54" s="7">
        <v>42</v>
      </c>
      <c r="B54" s="7"/>
      <c r="C54" s="47"/>
      <c r="D54" s="47"/>
      <c r="E54" s="47"/>
      <c r="F54" s="47"/>
      <c r="G54" s="47"/>
      <c r="H54" s="47"/>
      <c r="I54" s="33">
        <f t="shared" si="0"/>
        <v>0</v>
      </c>
      <c r="J54" s="35"/>
    </row>
    <row r="55" spans="1:10" s="15" customFormat="1" ht="12.75" customHeight="1" x14ac:dyDescent="0.25">
      <c r="A55" s="7">
        <v>43</v>
      </c>
      <c r="B55" s="7"/>
      <c r="C55" s="46"/>
      <c r="D55" s="47"/>
      <c r="E55" s="47"/>
      <c r="F55" s="47"/>
      <c r="G55" s="47"/>
      <c r="H55" s="47"/>
      <c r="I55" s="33">
        <f t="shared" si="0"/>
        <v>0</v>
      </c>
      <c r="J55" s="35"/>
    </row>
    <row r="56" spans="1:10" s="15" customFormat="1" ht="12.75" customHeight="1" x14ac:dyDescent="0.25">
      <c r="A56" s="7">
        <v>44</v>
      </c>
      <c r="B56" s="62"/>
      <c r="C56" s="46"/>
      <c r="D56" s="47"/>
      <c r="E56" s="47"/>
      <c r="F56" s="47"/>
      <c r="G56" s="47"/>
      <c r="H56" s="47"/>
      <c r="I56" s="33">
        <f t="shared" si="0"/>
        <v>0</v>
      </c>
      <c r="J56" s="35"/>
    </row>
    <row r="57" spans="1:10" s="15" customFormat="1" ht="12.75" customHeight="1" x14ac:dyDescent="0.25">
      <c r="A57" s="7">
        <v>45</v>
      </c>
      <c r="B57" s="7"/>
      <c r="C57" s="46"/>
      <c r="D57" s="47"/>
      <c r="E57" s="47"/>
      <c r="F57" s="47"/>
      <c r="G57" s="47"/>
      <c r="H57" s="47"/>
      <c r="I57" s="33">
        <f t="shared" si="0"/>
        <v>0</v>
      </c>
      <c r="J57" s="35"/>
    </row>
    <row r="58" spans="1:10" s="15" customFormat="1" ht="12.75" customHeight="1" x14ac:dyDescent="0.25">
      <c r="A58" s="67" t="s">
        <v>28</v>
      </c>
      <c r="B58" s="67"/>
      <c r="C58" s="30" t="e">
        <f>+AVERAGE(C13:C57)</f>
        <v>#DIV/0!</v>
      </c>
      <c r="D58" s="30" t="e">
        <f t="shared" ref="D58:H58" si="1">+AVERAGE(D13:D54)</f>
        <v>#DIV/0!</v>
      </c>
      <c r="E58" s="30" t="e">
        <f t="shared" si="1"/>
        <v>#DIV/0!</v>
      </c>
      <c r="F58" s="30" t="e">
        <f t="shared" si="1"/>
        <v>#DIV/0!</v>
      </c>
      <c r="G58" s="30" t="e">
        <f t="shared" si="1"/>
        <v>#DIV/0!</v>
      </c>
      <c r="H58" s="30" t="e">
        <f t="shared" si="1"/>
        <v>#DIV/0!</v>
      </c>
      <c r="I58" s="41"/>
      <c r="J58" s="35"/>
    </row>
    <row r="59" spans="1:10" ht="21" customHeight="1" x14ac:dyDescent="0.25">
      <c r="A59" s="65" t="s">
        <v>21</v>
      </c>
      <c r="B59" s="65"/>
      <c r="C59" s="65"/>
      <c r="D59" s="66">
        <f ca="1">+NOW()</f>
        <v>41521.714336226854</v>
      </c>
      <c r="E59" s="66"/>
      <c r="F59" s="66"/>
      <c r="G59" s="66"/>
      <c r="H59" s="9"/>
      <c r="J59" s="35"/>
    </row>
    <row r="60" spans="1:10" ht="5.25" customHeight="1" x14ac:dyDescent="0.25">
      <c r="A60" s="5"/>
      <c r="B60" s="5"/>
      <c r="C60" s="5"/>
      <c r="D60" s="3"/>
      <c r="E60" s="3"/>
      <c r="F60" s="3"/>
      <c r="G60" s="3"/>
      <c r="H60" s="4"/>
    </row>
    <row r="61" spans="1:10" x14ac:dyDescent="0.25">
      <c r="A61" s="72" t="s">
        <v>5</v>
      </c>
      <c r="B61" s="72"/>
      <c r="C61" s="4"/>
      <c r="D61" s="72" t="s">
        <v>0</v>
      </c>
      <c r="E61" s="72"/>
      <c r="F61" s="72"/>
      <c r="G61" s="72"/>
      <c r="H61" s="6"/>
    </row>
    <row r="62" spans="1:10" ht="3.75" customHeight="1" x14ac:dyDescent="0.25">
      <c r="A62" s="2"/>
      <c r="B62" s="6"/>
      <c r="C62" s="4"/>
      <c r="D62" s="4"/>
      <c r="E62" s="4"/>
      <c r="F62" s="4"/>
      <c r="G62" s="4"/>
      <c r="H62" s="4"/>
    </row>
    <row r="63" spans="1:10" x14ac:dyDescent="0.25">
      <c r="A63" s="2"/>
      <c r="B63" s="6"/>
      <c r="C63" s="4"/>
      <c r="D63" s="4"/>
      <c r="E63" s="4"/>
      <c r="F63" s="4"/>
      <c r="G63" s="4"/>
      <c r="H63" s="4"/>
    </row>
    <row r="64" spans="1:10" x14ac:dyDescent="0.25">
      <c r="A64" s="2"/>
      <c r="B64" s="6"/>
      <c r="C64" s="4"/>
      <c r="D64" s="4"/>
      <c r="E64" s="4"/>
      <c r="F64" s="4"/>
      <c r="G64" s="4"/>
      <c r="H64" s="4"/>
    </row>
    <row r="65" spans="1:8" x14ac:dyDescent="0.25">
      <c r="A65" s="70"/>
      <c r="B65" s="70"/>
      <c r="C65" s="4"/>
      <c r="D65" s="71"/>
      <c r="E65" s="71"/>
      <c r="F65" s="71"/>
      <c r="G65" s="23"/>
      <c r="H65" s="6"/>
    </row>
    <row r="66" spans="1:8" x14ac:dyDescent="0.25">
      <c r="A66" s="64" t="s">
        <v>1</v>
      </c>
      <c r="B66" s="64"/>
      <c r="C66" s="4"/>
      <c r="D66" s="73" t="s">
        <v>57</v>
      </c>
      <c r="E66" s="73"/>
      <c r="F66" s="73"/>
      <c r="G66" s="73"/>
      <c r="H66" s="6"/>
    </row>
  </sheetData>
  <sortState ref="A13:K57">
    <sortCondition ref="B13:B57"/>
  </sortState>
  <mergeCells count="18">
    <mergeCell ref="A65:B65"/>
    <mergeCell ref="D65:F65"/>
    <mergeCell ref="D61:G61"/>
    <mergeCell ref="D66:G66"/>
    <mergeCell ref="A66:B66"/>
    <mergeCell ref="A61:B61"/>
    <mergeCell ref="A59:C59"/>
    <mergeCell ref="D59:G59"/>
    <mergeCell ref="A58:B58"/>
    <mergeCell ref="A8:H8"/>
    <mergeCell ref="C10:H10"/>
    <mergeCell ref="A7:H7"/>
    <mergeCell ref="A1:H1"/>
    <mergeCell ref="A2:H2"/>
    <mergeCell ref="A3:H3"/>
    <mergeCell ref="A4:H4"/>
    <mergeCell ref="A5:H5"/>
    <mergeCell ref="A6:H6"/>
  </mergeCells>
  <phoneticPr fontId="2" type="noConversion"/>
  <pageMargins left="0.39370078740157483" right="0.39370078740157483" top="0.39370078740157483" bottom="0.39370078740157483" header="0" footer="0"/>
  <pageSetup scale="85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topLeftCell="A2" zoomScale="115" workbookViewId="0">
      <selection activeCell="I12" sqref="I12:I56"/>
    </sheetView>
  </sheetViews>
  <sheetFormatPr baseColWidth="10" defaultRowHeight="12.75" x14ac:dyDescent="0.2"/>
  <cols>
    <col min="1" max="1" width="4.28515625" customWidth="1"/>
    <col min="2" max="2" width="39.85546875" customWidth="1"/>
    <col min="3" max="3" width="9.42578125" customWidth="1"/>
    <col min="4" max="4" width="8.5703125" customWidth="1"/>
    <col min="5" max="5" width="8.5703125" style="14" customWidth="1"/>
    <col min="6" max="9" width="8.5703125" customWidth="1"/>
    <col min="13" max="13" width="6.7109375" customWidth="1"/>
  </cols>
  <sheetData>
    <row r="1" spans="1:12" x14ac:dyDescent="0.2">
      <c r="A1" s="64" t="str">
        <f>+CAPTURA!A1</f>
        <v>SECRETARÍA DE EDUCACIÓN</v>
      </c>
      <c r="B1" s="64"/>
      <c r="C1" s="64"/>
      <c r="D1" s="64"/>
      <c r="E1" s="64"/>
      <c r="F1" s="64"/>
      <c r="G1" s="64"/>
      <c r="H1" s="64"/>
      <c r="I1" s="64"/>
    </row>
    <row r="2" spans="1:12" x14ac:dyDescent="0.2">
      <c r="A2" s="64" t="str">
        <f>+CAPTURA!A2</f>
        <v>SUBSECRETARÍA DE EDUCACIÓN FEDERALIZADA</v>
      </c>
      <c r="B2" s="64"/>
      <c r="C2" s="64"/>
      <c r="D2" s="64"/>
      <c r="E2" s="64"/>
      <c r="F2" s="64"/>
      <c r="G2" s="64"/>
      <c r="H2" s="64"/>
      <c r="I2" s="64"/>
    </row>
    <row r="3" spans="1:12" x14ac:dyDescent="0.2">
      <c r="A3" s="64" t="str">
        <f>+CAPTURA!A3</f>
        <v>DIRECCIÓN DE EDUCACIÓN PRIMARIA</v>
      </c>
      <c r="B3" s="64"/>
      <c r="C3" s="64"/>
      <c r="D3" s="64"/>
      <c r="E3" s="64"/>
      <c r="F3" s="64"/>
      <c r="G3" s="64"/>
      <c r="H3" s="64"/>
      <c r="I3" s="64"/>
    </row>
    <row r="4" spans="1:12" x14ac:dyDescent="0.2">
      <c r="A4" s="64" t="str">
        <f>+CAPTURA!A4</f>
        <v>SECTOR N° 01         SUPERVISORÍA ESCOLAR N° 076</v>
      </c>
      <c r="B4" s="64"/>
      <c r="C4" s="64"/>
      <c r="D4" s="64"/>
      <c r="E4" s="64"/>
      <c r="F4" s="64"/>
      <c r="G4" s="64"/>
      <c r="H4" s="64"/>
      <c r="I4" s="64"/>
    </row>
    <row r="5" spans="1:12" x14ac:dyDescent="0.2">
      <c r="A5" s="64" t="str">
        <f>+CAPTURA!A5</f>
        <v>ESCUELA PRIMARIA "MARÍA GUTIÉRREZ CARBAJAL"</v>
      </c>
      <c r="B5" s="64"/>
      <c r="C5" s="64"/>
      <c r="D5" s="64"/>
      <c r="E5" s="64"/>
      <c r="F5" s="64"/>
      <c r="G5" s="64"/>
      <c r="H5" s="64"/>
      <c r="I5" s="64"/>
    </row>
    <row r="6" spans="1:12" x14ac:dyDescent="0.2">
      <c r="A6" s="64" t="str">
        <f>+CAPTURA!A6</f>
        <v>CLAVE C.T. 07DPR2256D</v>
      </c>
      <c r="B6" s="64"/>
      <c r="C6" s="64"/>
      <c r="D6" s="64"/>
      <c r="E6" s="64"/>
      <c r="F6" s="64"/>
      <c r="G6" s="64"/>
      <c r="H6" s="64"/>
      <c r="I6" s="64"/>
    </row>
    <row r="7" spans="1:12" ht="14.25" customHeight="1" x14ac:dyDescent="0.25">
      <c r="A7" s="75" t="str">
        <f>+CAPTURA!A7</f>
        <v>RESULTADOS DE LA EVALUACIÓN DIAGNÓSTICA DEL 6º GRADO GRUPO "A"</v>
      </c>
      <c r="B7" s="75"/>
      <c r="C7" s="75"/>
      <c r="D7" s="75"/>
      <c r="E7" s="75"/>
      <c r="F7" s="75"/>
      <c r="G7" s="75"/>
      <c r="H7" s="75"/>
      <c r="I7" s="75"/>
    </row>
    <row r="8" spans="1:12" ht="14.25" customHeight="1" x14ac:dyDescent="0.25">
      <c r="A8" s="74" t="str">
        <f>+CAPTURA!A8</f>
        <v>CICLO ESCOLAR 2013-2014</v>
      </c>
      <c r="B8" s="74"/>
      <c r="C8" s="74"/>
      <c r="D8" s="74"/>
      <c r="E8" s="74"/>
      <c r="F8" s="74"/>
      <c r="G8" s="74"/>
      <c r="H8" s="74"/>
      <c r="I8" s="74"/>
    </row>
    <row r="9" spans="1:12" ht="6.75" customHeight="1" x14ac:dyDescent="0.25">
      <c r="A9" s="8"/>
      <c r="B9" s="8"/>
      <c r="C9" s="8"/>
      <c r="D9" s="8"/>
      <c r="E9" s="8"/>
      <c r="F9" s="8"/>
      <c r="G9" s="8"/>
      <c r="H9" s="8"/>
      <c r="I9" s="8"/>
    </row>
    <row r="10" spans="1:12" ht="15.75" x14ac:dyDescent="0.25">
      <c r="A10" s="20"/>
      <c r="B10" s="20"/>
      <c r="C10" s="69" t="s">
        <v>36</v>
      </c>
      <c r="D10" s="69"/>
      <c r="E10" s="69"/>
      <c r="F10" s="69"/>
      <c r="G10" s="69"/>
      <c r="H10" s="69"/>
      <c r="I10" s="76" t="s">
        <v>27</v>
      </c>
    </row>
    <row r="11" spans="1:12" s="15" customFormat="1" ht="12.75" customHeight="1" x14ac:dyDescent="0.2">
      <c r="A11" s="11" t="s">
        <v>6</v>
      </c>
      <c r="B11" s="12" t="s">
        <v>7</v>
      </c>
      <c r="C11" s="13" t="s">
        <v>22</v>
      </c>
      <c r="D11" s="13" t="s">
        <v>23</v>
      </c>
      <c r="E11" s="19" t="s">
        <v>24</v>
      </c>
      <c r="F11" s="19" t="s">
        <v>25</v>
      </c>
      <c r="G11" s="19" t="s">
        <v>26</v>
      </c>
      <c r="H11" s="38" t="s">
        <v>39</v>
      </c>
      <c r="I11" s="77"/>
      <c r="J11" s="16"/>
      <c r="K11" s="16"/>
      <c r="L11" s="17" t="s">
        <v>20</v>
      </c>
    </row>
    <row r="12" spans="1:12" s="15" customFormat="1" ht="13.5" customHeight="1" x14ac:dyDescent="0.2">
      <c r="A12" s="7">
        <v>1</v>
      </c>
      <c r="B12" s="7">
        <f>+CAPTURA!B13</f>
        <v>0</v>
      </c>
      <c r="C12" s="50">
        <f>0.5*CAPTURA!C13</f>
        <v>0</v>
      </c>
      <c r="D12" s="50">
        <f>0.5*CAPTURA!D13</f>
        <v>0</v>
      </c>
      <c r="E12" s="50">
        <f>10/15*CAPTURA!E13</f>
        <v>0</v>
      </c>
      <c r="F12" s="50">
        <f>10/15*CAPTURA!F13</f>
        <v>0</v>
      </c>
      <c r="G12" s="50">
        <f>10/15*CAPTURA!G13</f>
        <v>0</v>
      </c>
      <c r="H12" s="50">
        <f>10/15*CAPTURA!H13</f>
        <v>0</v>
      </c>
      <c r="I12" s="55">
        <f>+AVERAGE(C12:H12)</f>
        <v>0</v>
      </c>
      <c r="L12" s="36">
        <v>4.5</v>
      </c>
    </row>
    <row r="13" spans="1:12" s="15" customFormat="1" ht="13.5" customHeight="1" x14ac:dyDescent="0.2">
      <c r="A13" s="7">
        <v>2</v>
      </c>
      <c r="B13" s="7">
        <f>+CAPTURA!B14</f>
        <v>0</v>
      </c>
      <c r="C13" s="50">
        <f>0.5*CAPTURA!C14</f>
        <v>0</v>
      </c>
      <c r="D13" s="50">
        <f>0.5*CAPTURA!D14</f>
        <v>0</v>
      </c>
      <c r="E13" s="50">
        <f>10/15*CAPTURA!E14</f>
        <v>0</v>
      </c>
      <c r="F13" s="50">
        <f>10/15*CAPTURA!F14</f>
        <v>0</v>
      </c>
      <c r="G13" s="50">
        <f>10/15*CAPTURA!G14</f>
        <v>0</v>
      </c>
      <c r="H13" s="50">
        <f>10/15*CAPTURA!H14</f>
        <v>0</v>
      </c>
      <c r="I13" s="55">
        <f t="shared" ref="I13:I56" si="0">+AVERAGE(C13:H13)</f>
        <v>0</v>
      </c>
      <c r="L13" s="36">
        <v>4.5</v>
      </c>
    </row>
    <row r="14" spans="1:12" s="15" customFormat="1" ht="13.5" customHeight="1" x14ac:dyDescent="0.2">
      <c r="A14" s="7">
        <v>3</v>
      </c>
      <c r="B14" s="7">
        <f>+CAPTURA!B15</f>
        <v>0</v>
      </c>
      <c r="C14" s="50">
        <f>0.5*CAPTURA!C15</f>
        <v>0</v>
      </c>
      <c r="D14" s="50">
        <f>0.5*CAPTURA!D15</f>
        <v>0</v>
      </c>
      <c r="E14" s="50">
        <f>10/15*CAPTURA!E15</f>
        <v>0</v>
      </c>
      <c r="F14" s="50">
        <f>10/15*CAPTURA!F15</f>
        <v>0</v>
      </c>
      <c r="G14" s="50">
        <f>10/15*CAPTURA!G15</f>
        <v>0</v>
      </c>
      <c r="H14" s="50">
        <f>10/15*CAPTURA!H15</f>
        <v>0</v>
      </c>
      <c r="I14" s="55">
        <f t="shared" si="0"/>
        <v>0</v>
      </c>
      <c r="L14" s="36">
        <v>7.5</v>
      </c>
    </row>
    <row r="15" spans="1:12" s="15" customFormat="1" ht="13.5" customHeight="1" x14ac:dyDescent="0.2">
      <c r="A15" s="7">
        <v>4</v>
      </c>
      <c r="B15" s="7">
        <f>+CAPTURA!B16</f>
        <v>0</v>
      </c>
      <c r="C15" s="50">
        <f>0.5*CAPTURA!C16</f>
        <v>0</v>
      </c>
      <c r="D15" s="50">
        <f>0.5*CAPTURA!D16</f>
        <v>0</v>
      </c>
      <c r="E15" s="50">
        <f>10/15*CAPTURA!E16</f>
        <v>0</v>
      </c>
      <c r="F15" s="50">
        <f>10/15*CAPTURA!F16</f>
        <v>0</v>
      </c>
      <c r="G15" s="50">
        <f>10/15*CAPTURA!G16</f>
        <v>0</v>
      </c>
      <c r="H15" s="50">
        <f>10/15*CAPTURA!H16</f>
        <v>0</v>
      </c>
      <c r="I15" s="55">
        <f t="shared" si="0"/>
        <v>0</v>
      </c>
      <c r="L15" s="36">
        <v>6.5</v>
      </c>
    </row>
    <row r="16" spans="1:12" s="15" customFormat="1" ht="13.5" customHeight="1" x14ac:dyDescent="0.2">
      <c r="A16" s="7">
        <v>5</v>
      </c>
      <c r="B16" s="7">
        <f>+CAPTURA!B17</f>
        <v>0</v>
      </c>
      <c r="C16" s="50">
        <f>0.5*CAPTURA!C17</f>
        <v>0</v>
      </c>
      <c r="D16" s="50">
        <f>0.5*CAPTURA!D17</f>
        <v>0</v>
      </c>
      <c r="E16" s="50">
        <f>10/15*CAPTURA!E17</f>
        <v>0</v>
      </c>
      <c r="F16" s="50">
        <f>10/15*CAPTURA!F17</f>
        <v>0</v>
      </c>
      <c r="G16" s="50">
        <f>10/15*CAPTURA!G17</f>
        <v>0</v>
      </c>
      <c r="H16" s="50">
        <f>10/15*CAPTURA!H17</f>
        <v>0</v>
      </c>
      <c r="I16" s="55">
        <f t="shared" si="0"/>
        <v>0</v>
      </c>
      <c r="L16" s="36">
        <v>5.5</v>
      </c>
    </row>
    <row r="17" spans="1:16" s="15" customFormat="1" ht="13.5" customHeight="1" x14ac:dyDescent="0.2">
      <c r="A17" s="7">
        <v>6</v>
      </c>
      <c r="B17" s="7">
        <f>+CAPTURA!B18</f>
        <v>0</v>
      </c>
      <c r="C17" s="50">
        <f>0.5*CAPTURA!C18</f>
        <v>0</v>
      </c>
      <c r="D17" s="50">
        <f>0.5*CAPTURA!D18</f>
        <v>0</v>
      </c>
      <c r="E17" s="50">
        <f>10/15*CAPTURA!E18</f>
        <v>0</v>
      </c>
      <c r="F17" s="50">
        <f>10/15*CAPTURA!F18</f>
        <v>0</v>
      </c>
      <c r="G17" s="50">
        <f>10/15*CAPTURA!G18</f>
        <v>0</v>
      </c>
      <c r="H17" s="50">
        <f>10/15*CAPTURA!H18</f>
        <v>0</v>
      </c>
      <c r="I17" s="55">
        <f t="shared" si="0"/>
        <v>0</v>
      </c>
      <c r="L17" s="36">
        <v>8</v>
      </c>
    </row>
    <row r="18" spans="1:16" s="15" customFormat="1" ht="13.5" customHeight="1" x14ac:dyDescent="0.2">
      <c r="A18" s="7">
        <v>7</v>
      </c>
      <c r="B18" s="7">
        <f>+CAPTURA!B19</f>
        <v>0</v>
      </c>
      <c r="C18" s="50">
        <f>0.5*CAPTURA!C19</f>
        <v>0</v>
      </c>
      <c r="D18" s="50">
        <f>0.5*CAPTURA!D19</f>
        <v>0</v>
      </c>
      <c r="E18" s="50">
        <f>10/15*CAPTURA!E19</f>
        <v>0</v>
      </c>
      <c r="F18" s="50">
        <f>10/15*CAPTURA!F19</f>
        <v>0</v>
      </c>
      <c r="G18" s="50">
        <f>10/15*CAPTURA!G19</f>
        <v>0</v>
      </c>
      <c r="H18" s="50">
        <f>10/15*CAPTURA!H19</f>
        <v>0</v>
      </c>
      <c r="I18" s="55">
        <f t="shared" si="0"/>
        <v>0</v>
      </c>
      <c r="L18" s="36">
        <v>3.5</v>
      </c>
    </row>
    <row r="19" spans="1:16" s="15" customFormat="1" ht="13.5" customHeight="1" x14ac:dyDescent="0.2">
      <c r="A19" s="7">
        <v>8</v>
      </c>
      <c r="B19" s="7">
        <f>+CAPTURA!B20</f>
        <v>0</v>
      </c>
      <c r="C19" s="50">
        <f>0.5*CAPTURA!C20</f>
        <v>0</v>
      </c>
      <c r="D19" s="50">
        <f>0.5*CAPTURA!D20</f>
        <v>0</v>
      </c>
      <c r="E19" s="50">
        <f>10/15*CAPTURA!E20</f>
        <v>0</v>
      </c>
      <c r="F19" s="50">
        <f>10/15*CAPTURA!F20</f>
        <v>0</v>
      </c>
      <c r="G19" s="50">
        <f>10/15*CAPTURA!G20</f>
        <v>0</v>
      </c>
      <c r="H19" s="50">
        <f>10/15*CAPTURA!H20</f>
        <v>0</v>
      </c>
      <c r="I19" s="55">
        <f t="shared" si="0"/>
        <v>0</v>
      </c>
      <c r="L19" s="36">
        <v>4.5</v>
      </c>
    </row>
    <row r="20" spans="1:16" s="15" customFormat="1" ht="13.5" customHeight="1" x14ac:dyDescent="0.2">
      <c r="A20" s="7">
        <v>9</v>
      </c>
      <c r="B20" s="7">
        <f>+CAPTURA!B21</f>
        <v>0</v>
      </c>
      <c r="C20" s="50">
        <f>0.5*CAPTURA!C21</f>
        <v>0</v>
      </c>
      <c r="D20" s="50">
        <f>0.5*CAPTURA!D21</f>
        <v>0</v>
      </c>
      <c r="E20" s="50">
        <f>10/15*CAPTURA!E21</f>
        <v>0</v>
      </c>
      <c r="F20" s="50">
        <f>10/15*CAPTURA!F21</f>
        <v>0</v>
      </c>
      <c r="G20" s="50">
        <f>10/15*CAPTURA!G21</f>
        <v>0</v>
      </c>
      <c r="H20" s="50">
        <f>10/15*CAPTURA!H21</f>
        <v>0</v>
      </c>
      <c r="I20" s="55">
        <f t="shared" si="0"/>
        <v>0</v>
      </c>
      <c r="L20" s="36">
        <v>4.5</v>
      </c>
    </row>
    <row r="21" spans="1:16" s="15" customFormat="1" ht="13.5" customHeight="1" x14ac:dyDescent="0.2">
      <c r="A21" s="7">
        <v>10</v>
      </c>
      <c r="B21" s="7">
        <f>+CAPTURA!B22</f>
        <v>0</v>
      </c>
      <c r="C21" s="50">
        <f>0.5*CAPTURA!C22</f>
        <v>0</v>
      </c>
      <c r="D21" s="50">
        <f>0.5*CAPTURA!D22</f>
        <v>0</v>
      </c>
      <c r="E21" s="50">
        <f>10/15*CAPTURA!E22</f>
        <v>0</v>
      </c>
      <c r="F21" s="50">
        <f>10/15*CAPTURA!F22</f>
        <v>0</v>
      </c>
      <c r="G21" s="50">
        <f>10/15*CAPTURA!G22</f>
        <v>0</v>
      </c>
      <c r="H21" s="50">
        <f>10/15*CAPTURA!H22</f>
        <v>0</v>
      </c>
      <c r="I21" s="55">
        <f t="shared" si="0"/>
        <v>0</v>
      </c>
      <c r="L21" s="36">
        <v>5.5</v>
      </c>
      <c r="N21" s="19" t="s">
        <v>8</v>
      </c>
      <c r="O21" s="19" t="s">
        <v>16</v>
      </c>
      <c r="P21" s="15" t="s">
        <v>12</v>
      </c>
    </row>
    <row r="22" spans="1:16" s="15" customFormat="1" ht="13.5" customHeight="1" x14ac:dyDescent="0.2">
      <c r="A22" s="7">
        <v>11</v>
      </c>
      <c r="B22" s="7">
        <f>+CAPTURA!B23</f>
        <v>0</v>
      </c>
      <c r="C22" s="50">
        <f>0.5*CAPTURA!C23</f>
        <v>0</v>
      </c>
      <c r="D22" s="50">
        <f>0.5*CAPTURA!D23</f>
        <v>0</v>
      </c>
      <c r="E22" s="50">
        <f>10/15*CAPTURA!E23</f>
        <v>0</v>
      </c>
      <c r="F22" s="50">
        <f>10/15*CAPTURA!F23</f>
        <v>0</v>
      </c>
      <c r="G22" s="50">
        <f>10/15*CAPTURA!G23</f>
        <v>0</v>
      </c>
      <c r="H22" s="50">
        <f>10/15*CAPTURA!H23</f>
        <v>0</v>
      </c>
      <c r="I22" s="55">
        <f t="shared" si="0"/>
        <v>0</v>
      </c>
      <c r="L22" s="36">
        <v>5</v>
      </c>
      <c r="N22" s="18">
        <v>1</v>
      </c>
      <c r="O22" s="18">
        <f>+COUNTIF(I12:I56,1)</f>
        <v>0</v>
      </c>
      <c r="P22" s="15">
        <f>+SUM(O22)</f>
        <v>0</v>
      </c>
    </row>
    <row r="23" spans="1:16" s="15" customFormat="1" ht="13.5" customHeight="1" x14ac:dyDescent="0.2">
      <c r="A23" s="7">
        <v>12</v>
      </c>
      <c r="B23" s="7">
        <f>+CAPTURA!B24</f>
        <v>0</v>
      </c>
      <c r="C23" s="50">
        <f>0.5*CAPTURA!C24</f>
        <v>0</v>
      </c>
      <c r="D23" s="50">
        <f>0.5*CAPTURA!D24</f>
        <v>0</v>
      </c>
      <c r="E23" s="50">
        <f>10/15*CAPTURA!E24</f>
        <v>0</v>
      </c>
      <c r="F23" s="50">
        <f>10/15*CAPTURA!F24</f>
        <v>0</v>
      </c>
      <c r="G23" s="50">
        <f>10/15*CAPTURA!G24</f>
        <v>0</v>
      </c>
      <c r="H23" s="50">
        <f>10/15*CAPTURA!H24</f>
        <v>0</v>
      </c>
      <c r="I23" s="55">
        <f t="shared" si="0"/>
        <v>0</v>
      </c>
      <c r="L23" s="36">
        <v>3.5</v>
      </c>
      <c r="N23" s="18">
        <v>2</v>
      </c>
      <c r="O23" s="18">
        <f>+COUNTIF(I12:I56,2)</f>
        <v>0</v>
      </c>
    </row>
    <row r="24" spans="1:16" s="15" customFormat="1" ht="13.5" customHeight="1" x14ac:dyDescent="0.2">
      <c r="A24" s="7">
        <v>13</v>
      </c>
      <c r="B24" s="7">
        <f>+CAPTURA!B25</f>
        <v>0</v>
      </c>
      <c r="C24" s="50">
        <f>0.5*CAPTURA!C25</f>
        <v>0</v>
      </c>
      <c r="D24" s="50">
        <f>0.5*CAPTURA!D25</f>
        <v>0</v>
      </c>
      <c r="E24" s="50">
        <f>10/15*CAPTURA!E25</f>
        <v>0</v>
      </c>
      <c r="F24" s="50">
        <f>10/15*CAPTURA!F25</f>
        <v>0</v>
      </c>
      <c r="G24" s="50">
        <f>10/15*CAPTURA!G25</f>
        <v>0</v>
      </c>
      <c r="H24" s="50">
        <f>10/15*CAPTURA!H25</f>
        <v>0</v>
      </c>
      <c r="I24" s="55">
        <f t="shared" si="0"/>
        <v>0</v>
      </c>
      <c r="L24" s="36">
        <v>5.5</v>
      </c>
      <c r="N24" s="18">
        <v>3</v>
      </c>
      <c r="O24" s="18">
        <f>+COUNTIF(I12:I56,3)</f>
        <v>0</v>
      </c>
      <c r="P24" s="15">
        <f>+SUM(O24,O25)</f>
        <v>0</v>
      </c>
    </row>
    <row r="25" spans="1:16" s="15" customFormat="1" ht="13.5" customHeight="1" x14ac:dyDescent="0.2">
      <c r="A25" s="7">
        <v>14</v>
      </c>
      <c r="B25" s="7">
        <f>+CAPTURA!B26</f>
        <v>0</v>
      </c>
      <c r="C25" s="50">
        <f>0.5*CAPTURA!C26</f>
        <v>0</v>
      </c>
      <c r="D25" s="50">
        <f>0.5*CAPTURA!D26</f>
        <v>0</v>
      </c>
      <c r="E25" s="50">
        <f>10/15*CAPTURA!E26</f>
        <v>0</v>
      </c>
      <c r="F25" s="50">
        <f>10/15*CAPTURA!F26</f>
        <v>0</v>
      </c>
      <c r="G25" s="50">
        <f>10/15*CAPTURA!G26</f>
        <v>0</v>
      </c>
      <c r="H25" s="50">
        <f>10/15*CAPTURA!H26</f>
        <v>0</v>
      </c>
      <c r="I25" s="55">
        <f t="shared" si="0"/>
        <v>0</v>
      </c>
      <c r="L25" s="36">
        <v>7</v>
      </c>
      <c r="N25" s="18">
        <v>4</v>
      </c>
      <c r="O25" s="18">
        <f>+COUNTIF(I12:I56,4)</f>
        <v>0</v>
      </c>
      <c r="P25" s="15">
        <f>+SUM(O26:O27)</f>
        <v>0</v>
      </c>
    </row>
    <row r="26" spans="1:16" s="15" customFormat="1" ht="13.5" customHeight="1" x14ac:dyDescent="0.2">
      <c r="A26" s="7">
        <v>15</v>
      </c>
      <c r="B26" s="7">
        <f>+CAPTURA!B27</f>
        <v>0</v>
      </c>
      <c r="C26" s="50">
        <f>0.5*CAPTURA!C27</f>
        <v>0</v>
      </c>
      <c r="D26" s="50">
        <f>0.5*CAPTURA!D27</f>
        <v>0</v>
      </c>
      <c r="E26" s="50">
        <f>10/15*CAPTURA!E27</f>
        <v>0</v>
      </c>
      <c r="F26" s="50">
        <f>10/15*CAPTURA!F27</f>
        <v>0</v>
      </c>
      <c r="G26" s="50">
        <f>10/15*CAPTURA!G27</f>
        <v>0</v>
      </c>
      <c r="H26" s="50">
        <f>10/15*CAPTURA!H27</f>
        <v>0</v>
      </c>
      <c r="I26" s="55">
        <f t="shared" si="0"/>
        <v>0</v>
      </c>
      <c r="L26" s="36">
        <v>5</v>
      </c>
      <c r="N26" s="18">
        <v>5</v>
      </c>
      <c r="O26" s="18">
        <f>+COUNTIF(I12:I56,5)</f>
        <v>0</v>
      </c>
    </row>
    <row r="27" spans="1:16" s="15" customFormat="1" ht="13.5" customHeight="1" x14ac:dyDescent="0.2">
      <c r="A27" s="7">
        <v>16</v>
      </c>
      <c r="B27" s="7">
        <f>+CAPTURA!B28</f>
        <v>0</v>
      </c>
      <c r="C27" s="50">
        <f>0.5*CAPTURA!C28</f>
        <v>0</v>
      </c>
      <c r="D27" s="50">
        <f>0.5*CAPTURA!D28</f>
        <v>0</v>
      </c>
      <c r="E27" s="50">
        <f>10/15*CAPTURA!E28</f>
        <v>0</v>
      </c>
      <c r="F27" s="50">
        <f>10/15*CAPTURA!F28</f>
        <v>0</v>
      </c>
      <c r="G27" s="50">
        <f>10/15*CAPTURA!G28</f>
        <v>0</v>
      </c>
      <c r="H27" s="50">
        <f>10/15*CAPTURA!H28</f>
        <v>0</v>
      </c>
      <c r="I27" s="55">
        <f t="shared" si="0"/>
        <v>0</v>
      </c>
      <c r="L27" s="36">
        <v>4.5</v>
      </c>
      <c r="N27" s="18">
        <v>6</v>
      </c>
      <c r="O27" s="18">
        <f>+COUNTIF(I12:I56,6)</f>
        <v>0</v>
      </c>
    </row>
    <row r="28" spans="1:16" s="15" customFormat="1" ht="13.5" customHeight="1" x14ac:dyDescent="0.2">
      <c r="A28" s="7">
        <v>17</v>
      </c>
      <c r="B28" s="7">
        <f>+CAPTURA!B29</f>
        <v>0</v>
      </c>
      <c r="C28" s="50">
        <f>0.5*CAPTURA!C29</f>
        <v>0</v>
      </c>
      <c r="D28" s="50">
        <f>0.5*CAPTURA!D29</f>
        <v>0</v>
      </c>
      <c r="E28" s="50">
        <f>10/15*CAPTURA!E29</f>
        <v>0</v>
      </c>
      <c r="F28" s="50">
        <f>10/15*CAPTURA!F29</f>
        <v>0</v>
      </c>
      <c r="G28" s="50">
        <f>10/15*CAPTURA!G29</f>
        <v>0</v>
      </c>
      <c r="H28" s="50">
        <f>10/15*CAPTURA!H29</f>
        <v>0</v>
      </c>
      <c r="I28" s="55">
        <f t="shared" si="0"/>
        <v>0</v>
      </c>
      <c r="L28" s="36">
        <v>6.5</v>
      </c>
      <c r="N28" s="18">
        <v>7</v>
      </c>
      <c r="O28" s="18">
        <f>+COUNTIF(I12:I56,7)</f>
        <v>0</v>
      </c>
    </row>
    <row r="29" spans="1:16" s="15" customFormat="1" ht="13.5" customHeight="1" x14ac:dyDescent="0.2">
      <c r="A29" s="7">
        <v>18</v>
      </c>
      <c r="B29" s="7">
        <f>+CAPTURA!B30</f>
        <v>0</v>
      </c>
      <c r="C29" s="50">
        <f>0.5*CAPTURA!C30</f>
        <v>0</v>
      </c>
      <c r="D29" s="50">
        <f>0.5*CAPTURA!D30</f>
        <v>0</v>
      </c>
      <c r="E29" s="50">
        <f>10/15*CAPTURA!E30</f>
        <v>0</v>
      </c>
      <c r="F29" s="50">
        <f>10/15*CAPTURA!F30</f>
        <v>0</v>
      </c>
      <c r="G29" s="50">
        <f>10/15*CAPTURA!G30</f>
        <v>0</v>
      </c>
      <c r="H29" s="50">
        <f>10/15*CAPTURA!H30</f>
        <v>0</v>
      </c>
      <c r="I29" s="55">
        <f t="shared" si="0"/>
        <v>0</v>
      </c>
      <c r="L29" s="36">
        <v>3</v>
      </c>
      <c r="N29" s="18">
        <v>8</v>
      </c>
      <c r="O29" s="18">
        <f>+COUNTIF(I12:I56,8)</f>
        <v>0</v>
      </c>
    </row>
    <row r="30" spans="1:16" s="15" customFormat="1" ht="13.5" customHeight="1" x14ac:dyDescent="0.2">
      <c r="A30" s="7">
        <v>19</v>
      </c>
      <c r="B30" s="7">
        <f>+CAPTURA!B31</f>
        <v>0</v>
      </c>
      <c r="C30" s="50">
        <f>0.5*CAPTURA!C31</f>
        <v>0</v>
      </c>
      <c r="D30" s="50">
        <f>0.5*CAPTURA!D31</f>
        <v>0</v>
      </c>
      <c r="E30" s="50">
        <f>10/15*CAPTURA!E31</f>
        <v>0</v>
      </c>
      <c r="F30" s="50">
        <f>10/15*CAPTURA!F31</f>
        <v>0</v>
      </c>
      <c r="G30" s="50">
        <f>10/15*CAPTURA!G31</f>
        <v>0</v>
      </c>
      <c r="H30" s="50">
        <f>10/15*CAPTURA!H31</f>
        <v>0</v>
      </c>
      <c r="I30" s="55">
        <f t="shared" si="0"/>
        <v>0</v>
      </c>
      <c r="L30" s="36">
        <v>6.5</v>
      </c>
      <c r="N30" s="18">
        <v>9</v>
      </c>
      <c r="O30" s="18">
        <f>+COUNTIF(I12:I56,9)</f>
        <v>0</v>
      </c>
    </row>
    <row r="31" spans="1:16" s="15" customFormat="1" ht="13.5" customHeight="1" x14ac:dyDescent="0.2">
      <c r="A31" s="7">
        <v>20</v>
      </c>
      <c r="B31" s="7">
        <f>+CAPTURA!B32</f>
        <v>0</v>
      </c>
      <c r="C31" s="50">
        <f>0.5*CAPTURA!C32</f>
        <v>0</v>
      </c>
      <c r="D31" s="50">
        <f>0.5*CAPTURA!D32</f>
        <v>0</v>
      </c>
      <c r="E31" s="50">
        <f>10/15*CAPTURA!E32</f>
        <v>0</v>
      </c>
      <c r="F31" s="50">
        <f>10/15*CAPTURA!F32</f>
        <v>0</v>
      </c>
      <c r="G31" s="50">
        <f>10/15*CAPTURA!G32</f>
        <v>0</v>
      </c>
      <c r="H31" s="50">
        <f>10/15*CAPTURA!H32</f>
        <v>0</v>
      </c>
      <c r="I31" s="55">
        <f t="shared" si="0"/>
        <v>0</v>
      </c>
      <c r="L31" s="36">
        <v>5</v>
      </c>
      <c r="N31" s="18">
        <v>10</v>
      </c>
      <c r="O31" s="18">
        <f>+COUNTIF(I12:I56,10)</f>
        <v>0</v>
      </c>
    </row>
    <row r="32" spans="1:16" s="15" customFormat="1" ht="13.5" customHeight="1" x14ac:dyDescent="0.2">
      <c r="A32" s="7">
        <v>21</v>
      </c>
      <c r="B32" s="7">
        <f>+CAPTURA!B33</f>
        <v>0</v>
      </c>
      <c r="C32" s="50">
        <f>0.5*CAPTURA!C33</f>
        <v>0</v>
      </c>
      <c r="D32" s="50">
        <f>0.5*CAPTURA!D33</f>
        <v>0</v>
      </c>
      <c r="E32" s="50">
        <f>10/15*CAPTURA!E33</f>
        <v>0</v>
      </c>
      <c r="F32" s="50">
        <f>10/15*CAPTURA!F33</f>
        <v>0</v>
      </c>
      <c r="G32" s="50">
        <f>10/15*CAPTURA!G33</f>
        <v>0</v>
      </c>
      <c r="H32" s="50">
        <f>10/15*CAPTURA!H33</f>
        <v>0</v>
      </c>
      <c r="I32" s="55">
        <f t="shared" si="0"/>
        <v>0</v>
      </c>
      <c r="L32" s="36">
        <v>4.5</v>
      </c>
      <c r="N32" s="15" t="s">
        <v>17</v>
      </c>
      <c r="O32" s="15">
        <f>SUM(O22:O31)</f>
        <v>0</v>
      </c>
    </row>
    <row r="33" spans="1:12" s="15" customFormat="1" ht="13.5" customHeight="1" x14ac:dyDescent="0.2">
      <c r="A33" s="7">
        <v>22</v>
      </c>
      <c r="B33" s="7">
        <f>+CAPTURA!B34</f>
        <v>0</v>
      </c>
      <c r="C33" s="50">
        <f>0.5*CAPTURA!C34</f>
        <v>0</v>
      </c>
      <c r="D33" s="50">
        <f>0.5*CAPTURA!D34</f>
        <v>0</v>
      </c>
      <c r="E33" s="50">
        <f>10/15*CAPTURA!E34</f>
        <v>0</v>
      </c>
      <c r="F33" s="50">
        <f>10/15*CAPTURA!F34</f>
        <v>0</v>
      </c>
      <c r="G33" s="50">
        <f>10/15*CAPTURA!G34</f>
        <v>0</v>
      </c>
      <c r="H33" s="50">
        <f>10/15*CAPTURA!H34</f>
        <v>0</v>
      </c>
      <c r="I33" s="55">
        <f t="shared" si="0"/>
        <v>0</v>
      </c>
      <c r="L33" s="36">
        <v>5</v>
      </c>
    </row>
    <row r="34" spans="1:12" s="15" customFormat="1" ht="13.5" customHeight="1" x14ac:dyDescent="0.2">
      <c r="A34" s="7">
        <v>23</v>
      </c>
      <c r="B34" s="7">
        <f>+CAPTURA!B35</f>
        <v>0</v>
      </c>
      <c r="C34" s="50">
        <f>0.5*CAPTURA!C35</f>
        <v>0</v>
      </c>
      <c r="D34" s="50">
        <f>0.5*CAPTURA!D35</f>
        <v>0</v>
      </c>
      <c r="E34" s="50">
        <f>10/15*CAPTURA!E35</f>
        <v>0</v>
      </c>
      <c r="F34" s="50">
        <f>10/15*CAPTURA!F35</f>
        <v>0</v>
      </c>
      <c r="G34" s="50">
        <f>10/15*CAPTURA!G35</f>
        <v>0</v>
      </c>
      <c r="H34" s="50">
        <f>10/15*CAPTURA!H35</f>
        <v>0</v>
      </c>
      <c r="I34" s="55">
        <f t="shared" si="0"/>
        <v>0</v>
      </c>
      <c r="L34" s="36">
        <v>4.5</v>
      </c>
    </row>
    <row r="35" spans="1:12" s="15" customFormat="1" ht="13.5" customHeight="1" x14ac:dyDescent="0.2">
      <c r="A35" s="7">
        <v>24</v>
      </c>
      <c r="B35" s="7">
        <f>+CAPTURA!B36</f>
        <v>0</v>
      </c>
      <c r="C35" s="50">
        <f>0.5*CAPTURA!C36</f>
        <v>0</v>
      </c>
      <c r="D35" s="50">
        <f>0.5*CAPTURA!D36</f>
        <v>0</v>
      </c>
      <c r="E35" s="50">
        <f>10/15*CAPTURA!E36</f>
        <v>0</v>
      </c>
      <c r="F35" s="50">
        <f>10/15*CAPTURA!F36</f>
        <v>0</v>
      </c>
      <c r="G35" s="50">
        <f>10/15*CAPTURA!G36</f>
        <v>0</v>
      </c>
      <c r="H35" s="50">
        <f>10/15*CAPTURA!H36</f>
        <v>0</v>
      </c>
      <c r="I35" s="55">
        <f t="shared" si="0"/>
        <v>0</v>
      </c>
      <c r="L35" s="36">
        <v>6.5</v>
      </c>
    </row>
    <row r="36" spans="1:12" s="15" customFormat="1" ht="13.5" customHeight="1" x14ac:dyDescent="0.2">
      <c r="A36" s="7">
        <v>25</v>
      </c>
      <c r="B36" s="7">
        <f>+CAPTURA!B37</f>
        <v>0</v>
      </c>
      <c r="C36" s="50">
        <f>0.5*CAPTURA!C37</f>
        <v>0</v>
      </c>
      <c r="D36" s="50">
        <f>0.5*CAPTURA!D37</f>
        <v>0</v>
      </c>
      <c r="E36" s="50">
        <f>10/15*CAPTURA!E37</f>
        <v>0</v>
      </c>
      <c r="F36" s="50">
        <f>10/15*CAPTURA!F37</f>
        <v>0</v>
      </c>
      <c r="G36" s="50">
        <f>10/15*CAPTURA!G37</f>
        <v>0</v>
      </c>
      <c r="H36" s="50">
        <f>10/15*CAPTURA!H37</f>
        <v>0</v>
      </c>
      <c r="I36" s="55">
        <f t="shared" si="0"/>
        <v>0</v>
      </c>
      <c r="L36" s="36">
        <v>6.5</v>
      </c>
    </row>
    <row r="37" spans="1:12" s="15" customFormat="1" ht="13.5" customHeight="1" x14ac:dyDescent="0.2">
      <c r="A37" s="7">
        <v>26</v>
      </c>
      <c r="B37" s="7">
        <f>+CAPTURA!B38</f>
        <v>0</v>
      </c>
      <c r="C37" s="50">
        <f>0.5*CAPTURA!C38</f>
        <v>0</v>
      </c>
      <c r="D37" s="50">
        <f>0.5*CAPTURA!D38</f>
        <v>0</v>
      </c>
      <c r="E37" s="50">
        <f>10/15*CAPTURA!E38</f>
        <v>0</v>
      </c>
      <c r="F37" s="50">
        <f>10/15*CAPTURA!F38</f>
        <v>0</v>
      </c>
      <c r="G37" s="50">
        <f>10/15*CAPTURA!G38</f>
        <v>0</v>
      </c>
      <c r="H37" s="50">
        <f>10/15*CAPTURA!H38</f>
        <v>0</v>
      </c>
      <c r="I37" s="55">
        <f t="shared" si="0"/>
        <v>0</v>
      </c>
      <c r="L37" s="36">
        <v>7.5</v>
      </c>
    </row>
    <row r="38" spans="1:12" s="15" customFormat="1" ht="13.5" customHeight="1" x14ac:dyDescent="0.2">
      <c r="A38" s="7">
        <v>27</v>
      </c>
      <c r="B38" s="7">
        <f>+CAPTURA!B39</f>
        <v>0</v>
      </c>
      <c r="C38" s="50">
        <f>0.5*CAPTURA!C39</f>
        <v>0</v>
      </c>
      <c r="D38" s="50">
        <f>0.5*CAPTURA!D39</f>
        <v>0</v>
      </c>
      <c r="E38" s="50">
        <f>10/15*CAPTURA!E39</f>
        <v>0</v>
      </c>
      <c r="F38" s="50">
        <f>10/15*CAPTURA!F39</f>
        <v>0</v>
      </c>
      <c r="G38" s="50">
        <f>10/15*CAPTURA!G39</f>
        <v>0</v>
      </c>
      <c r="H38" s="50">
        <f>10/15*CAPTURA!H39</f>
        <v>0</v>
      </c>
      <c r="I38" s="55">
        <f t="shared" si="0"/>
        <v>0</v>
      </c>
      <c r="L38" s="36">
        <v>5</v>
      </c>
    </row>
    <row r="39" spans="1:12" s="15" customFormat="1" ht="13.5" customHeight="1" x14ac:dyDescent="0.2">
      <c r="A39" s="7">
        <v>28</v>
      </c>
      <c r="B39" s="7">
        <f>+CAPTURA!B40</f>
        <v>0</v>
      </c>
      <c r="C39" s="50">
        <f>0.5*CAPTURA!C40</f>
        <v>0</v>
      </c>
      <c r="D39" s="50">
        <f>0.5*CAPTURA!D40</f>
        <v>0</v>
      </c>
      <c r="E39" s="50">
        <f>10/15*CAPTURA!E40</f>
        <v>0</v>
      </c>
      <c r="F39" s="50">
        <f>10/15*CAPTURA!F40</f>
        <v>0</v>
      </c>
      <c r="G39" s="50">
        <f>10/15*CAPTURA!G40</f>
        <v>0</v>
      </c>
      <c r="H39" s="50">
        <f>10/15*CAPTURA!H40</f>
        <v>0</v>
      </c>
      <c r="I39" s="55">
        <f t="shared" si="0"/>
        <v>0</v>
      </c>
      <c r="L39" s="36">
        <v>7</v>
      </c>
    </row>
    <row r="40" spans="1:12" s="15" customFormat="1" ht="13.5" customHeight="1" x14ac:dyDescent="0.2">
      <c r="A40" s="7">
        <v>29</v>
      </c>
      <c r="B40" s="7">
        <f>+CAPTURA!B41</f>
        <v>0</v>
      </c>
      <c r="C40" s="50">
        <f>0.5*CAPTURA!C41</f>
        <v>0</v>
      </c>
      <c r="D40" s="50">
        <f>0.5*CAPTURA!D41</f>
        <v>0</v>
      </c>
      <c r="E40" s="50">
        <f>10/15*CAPTURA!E41</f>
        <v>0</v>
      </c>
      <c r="F40" s="50">
        <f>10/15*CAPTURA!F41</f>
        <v>0</v>
      </c>
      <c r="G40" s="50">
        <f>10/15*CAPTURA!G41</f>
        <v>0</v>
      </c>
      <c r="H40" s="50">
        <f>10/15*CAPTURA!H41</f>
        <v>0</v>
      </c>
      <c r="I40" s="55">
        <f t="shared" si="0"/>
        <v>0</v>
      </c>
      <c r="L40" s="36">
        <v>7.5</v>
      </c>
    </row>
    <row r="41" spans="1:12" s="15" customFormat="1" ht="13.5" customHeight="1" x14ac:dyDescent="0.2">
      <c r="A41" s="7">
        <v>30</v>
      </c>
      <c r="B41" s="7">
        <f>+CAPTURA!B42</f>
        <v>0</v>
      </c>
      <c r="C41" s="50">
        <f>0.5*CAPTURA!C42</f>
        <v>0</v>
      </c>
      <c r="D41" s="50">
        <f>0.5*CAPTURA!D42</f>
        <v>0</v>
      </c>
      <c r="E41" s="50">
        <f>10/15*CAPTURA!E42</f>
        <v>0</v>
      </c>
      <c r="F41" s="50">
        <f>10/15*CAPTURA!F42</f>
        <v>0</v>
      </c>
      <c r="G41" s="50">
        <f>10/15*CAPTURA!G42</f>
        <v>0</v>
      </c>
      <c r="H41" s="50">
        <f>10/15*CAPTURA!H42</f>
        <v>0</v>
      </c>
      <c r="I41" s="55">
        <f t="shared" si="0"/>
        <v>0</v>
      </c>
      <c r="L41" s="36">
        <v>6</v>
      </c>
    </row>
    <row r="42" spans="1:12" s="15" customFormat="1" ht="13.5" customHeight="1" x14ac:dyDescent="0.2">
      <c r="A42" s="7">
        <v>31</v>
      </c>
      <c r="B42" s="7">
        <f>+CAPTURA!B43</f>
        <v>0</v>
      </c>
      <c r="C42" s="50">
        <f>0.5*CAPTURA!C43</f>
        <v>0</v>
      </c>
      <c r="D42" s="50">
        <f>0.5*CAPTURA!D43</f>
        <v>0</v>
      </c>
      <c r="E42" s="50">
        <f>10/15*CAPTURA!E43</f>
        <v>0</v>
      </c>
      <c r="F42" s="50">
        <f>10/15*CAPTURA!F43</f>
        <v>0</v>
      </c>
      <c r="G42" s="50">
        <f>10/15*CAPTURA!G43</f>
        <v>0</v>
      </c>
      <c r="H42" s="50">
        <f>10/15*CAPTURA!H43</f>
        <v>0</v>
      </c>
      <c r="I42" s="55">
        <f t="shared" si="0"/>
        <v>0</v>
      </c>
      <c r="L42" s="36">
        <v>8.5</v>
      </c>
    </row>
    <row r="43" spans="1:12" s="15" customFormat="1" ht="13.5" customHeight="1" x14ac:dyDescent="0.2">
      <c r="A43" s="7">
        <v>32</v>
      </c>
      <c r="B43" s="7">
        <f>+CAPTURA!B44</f>
        <v>0</v>
      </c>
      <c r="C43" s="50">
        <f>0.5*CAPTURA!C44</f>
        <v>0</v>
      </c>
      <c r="D43" s="50">
        <f>0.5*CAPTURA!D44</f>
        <v>0</v>
      </c>
      <c r="E43" s="50">
        <f>10/15*CAPTURA!E44</f>
        <v>0</v>
      </c>
      <c r="F43" s="50">
        <f>10/15*CAPTURA!F44</f>
        <v>0</v>
      </c>
      <c r="G43" s="50">
        <f>10/15*CAPTURA!G44</f>
        <v>0</v>
      </c>
      <c r="H43" s="50">
        <f>10/15*CAPTURA!H44</f>
        <v>0</v>
      </c>
      <c r="I43" s="55">
        <f t="shared" si="0"/>
        <v>0</v>
      </c>
      <c r="L43" s="36">
        <v>7.5</v>
      </c>
    </row>
    <row r="44" spans="1:12" s="15" customFormat="1" ht="13.5" customHeight="1" x14ac:dyDescent="0.2">
      <c r="A44" s="7">
        <v>33</v>
      </c>
      <c r="B44" s="7">
        <f>+CAPTURA!B45</f>
        <v>0</v>
      </c>
      <c r="C44" s="50">
        <f>0.5*CAPTURA!C45</f>
        <v>0</v>
      </c>
      <c r="D44" s="50">
        <f>0.5*CAPTURA!D45</f>
        <v>0</v>
      </c>
      <c r="E44" s="50">
        <f>10/15*CAPTURA!E45</f>
        <v>0</v>
      </c>
      <c r="F44" s="50">
        <f>10/15*CAPTURA!F45</f>
        <v>0</v>
      </c>
      <c r="G44" s="50">
        <f>10/15*CAPTURA!G45</f>
        <v>0</v>
      </c>
      <c r="H44" s="50">
        <f>10/15*CAPTURA!H45</f>
        <v>0</v>
      </c>
      <c r="I44" s="55">
        <f t="shared" si="0"/>
        <v>0</v>
      </c>
      <c r="L44" s="36">
        <v>8</v>
      </c>
    </row>
    <row r="45" spans="1:12" s="15" customFormat="1" ht="13.5" customHeight="1" x14ac:dyDescent="0.2">
      <c r="A45" s="7">
        <v>34</v>
      </c>
      <c r="B45" s="7">
        <f>+CAPTURA!B46</f>
        <v>0</v>
      </c>
      <c r="C45" s="50">
        <f>0.5*CAPTURA!C46</f>
        <v>0</v>
      </c>
      <c r="D45" s="50">
        <f>0.5*CAPTURA!D46</f>
        <v>0</v>
      </c>
      <c r="E45" s="50">
        <f>10/15*CAPTURA!E46</f>
        <v>0</v>
      </c>
      <c r="F45" s="50">
        <f>10/15*CAPTURA!F46</f>
        <v>0</v>
      </c>
      <c r="G45" s="50">
        <f>10/15*CAPTURA!G46</f>
        <v>0</v>
      </c>
      <c r="H45" s="50">
        <f>10/15*CAPTURA!H46</f>
        <v>0</v>
      </c>
      <c r="I45" s="55">
        <f t="shared" si="0"/>
        <v>0</v>
      </c>
      <c r="L45" s="36">
        <v>5.5</v>
      </c>
    </row>
    <row r="46" spans="1:12" s="15" customFormat="1" ht="13.5" customHeight="1" x14ac:dyDescent="0.2">
      <c r="A46" s="7">
        <v>35</v>
      </c>
      <c r="B46" s="7">
        <f>+CAPTURA!B47</f>
        <v>0</v>
      </c>
      <c r="C46" s="50">
        <f>0.5*CAPTURA!C47</f>
        <v>0</v>
      </c>
      <c r="D46" s="50">
        <f>0.5*CAPTURA!D47</f>
        <v>0</v>
      </c>
      <c r="E46" s="50">
        <f>10/15*CAPTURA!E47</f>
        <v>0</v>
      </c>
      <c r="F46" s="50">
        <f>10/15*CAPTURA!F47</f>
        <v>0</v>
      </c>
      <c r="G46" s="50">
        <f>10/15*CAPTURA!G47</f>
        <v>0</v>
      </c>
      <c r="H46" s="50">
        <f>10/15*CAPTURA!H47</f>
        <v>0</v>
      </c>
      <c r="I46" s="55">
        <f t="shared" si="0"/>
        <v>0</v>
      </c>
      <c r="L46" s="36">
        <v>2</v>
      </c>
    </row>
    <row r="47" spans="1:12" s="15" customFormat="1" ht="13.5" customHeight="1" x14ac:dyDescent="0.2">
      <c r="A47" s="7">
        <v>36</v>
      </c>
      <c r="B47" s="7">
        <f>+CAPTURA!B48</f>
        <v>0</v>
      </c>
      <c r="C47" s="50">
        <f>0.5*CAPTURA!C48</f>
        <v>0</v>
      </c>
      <c r="D47" s="50">
        <f>0.5*CAPTURA!D48</f>
        <v>0</v>
      </c>
      <c r="E47" s="50">
        <f>10/15*CAPTURA!E48</f>
        <v>0</v>
      </c>
      <c r="F47" s="50">
        <f>10/15*CAPTURA!F48</f>
        <v>0</v>
      </c>
      <c r="G47" s="50">
        <f>10/15*CAPTURA!G48</f>
        <v>0</v>
      </c>
      <c r="H47" s="50">
        <f>10/15*CAPTURA!H48</f>
        <v>0</v>
      </c>
      <c r="I47" s="55">
        <f t="shared" si="0"/>
        <v>0</v>
      </c>
      <c r="L47" s="36">
        <v>7</v>
      </c>
    </row>
    <row r="48" spans="1:12" s="15" customFormat="1" ht="13.5" customHeight="1" x14ac:dyDescent="0.2">
      <c r="A48" s="7">
        <v>37</v>
      </c>
      <c r="B48" s="7">
        <f>+CAPTURA!B49</f>
        <v>0</v>
      </c>
      <c r="C48" s="50">
        <f>0.5*CAPTURA!C49</f>
        <v>0</v>
      </c>
      <c r="D48" s="50">
        <f>0.5*CAPTURA!D49</f>
        <v>0</v>
      </c>
      <c r="E48" s="50">
        <f>10/15*CAPTURA!E49</f>
        <v>0</v>
      </c>
      <c r="F48" s="50">
        <f>10/15*CAPTURA!F49</f>
        <v>0</v>
      </c>
      <c r="G48" s="50">
        <f>10/15*CAPTURA!G49</f>
        <v>0</v>
      </c>
      <c r="H48" s="50">
        <f>10/15*CAPTURA!H49</f>
        <v>0</v>
      </c>
      <c r="I48" s="55">
        <f t="shared" si="0"/>
        <v>0</v>
      </c>
      <c r="L48" s="36">
        <v>7</v>
      </c>
    </row>
    <row r="49" spans="1:12" s="15" customFormat="1" ht="13.5" customHeight="1" x14ac:dyDescent="0.2">
      <c r="A49" s="7">
        <v>38</v>
      </c>
      <c r="B49" s="7">
        <f>+CAPTURA!B50</f>
        <v>0</v>
      </c>
      <c r="C49" s="50">
        <f>0.5*CAPTURA!C50</f>
        <v>0</v>
      </c>
      <c r="D49" s="50">
        <f>0.5*CAPTURA!D50</f>
        <v>0</v>
      </c>
      <c r="E49" s="50">
        <f>10/15*CAPTURA!E50</f>
        <v>0</v>
      </c>
      <c r="F49" s="50">
        <f>10/15*CAPTURA!F50</f>
        <v>0</v>
      </c>
      <c r="G49" s="50">
        <f>10/15*CAPTURA!G50</f>
        <v>0</v>
      </c>
      <c r="H49" s="50">
        <f>10/15*CAPTURA!H50</f>
        <v>0</v>
      </c>
      <c r="I49" s="55">
        <f t="shared" si="0"/>
        <v>0</v>
      </c>
      <c r="L49" s="36">
        <v>3.5</v>
      </c>
    </row>
    <row r="50" spans="1:12" s="15" customFormat="1" ht="13.5" customHeight="1" x14ac:dyDescent="0.2">
      <c r="A50" s="7">
        <v>39</v>
      </c>
      <c r="B50" s="7">
        <f>+CAPTURA!B51</f>
        <v>0</v>
      </c>
      <c r="C50" s="50">
        <f>0.5*CAPTURA!C51</f>
        <v>0</v>
      </c>
      <c r="D50" s="50">
        <f>0.5*CAPTURA!D51</f>
        <v>0</v>
      </c>
      <c r="E50" s="50">
        <f>10/15*CAPTURA!E51</f>
        <v>0</v>
      </c>
      <c r="F50" s="50">
        <f>10/15*CAPTURA!F51</f>
        <v>0</v>
      </c>
      <c r="G50" s="50">
        <f>10/15*CAPTURA!G51</f>
        <v>0</v>
      </c>
      <c r="H50" s="50">
        <f>10/15*CAPTURA!H51</f>
        <v>0</v>
      </c>
      <c r="I50" s="55">
        <f t="shared" si="0"/>
        <v>0</v>
      </c>
      <c r="L50" s="36">
        <v>8</v>
      </c>
    </row>
    <row r="51" spans="1:12" s="15" customFormat="1" ht="13.5" customHeight="1" x14ac:dyDescent="0.2">
      <c r="A51" s="7">
        <v>40</v>
      </c>
      <c r="B51" s="7">
        <f>+CAPTURA!B52</f>
        <v>0</v>
      </c>
      <c r="C51" s="50">
        <f>0.5*CAPTURA!C52</f>
        <v>0</v>
      </c>
      <c r="D51" s="50">
        <f>0.5*CAPTURA!D52</f>
        <v>0</v>
      </c>
      <c r="E51" s="50">
        <f>10/15*CAPTURA!E52</f>
        <v>0</v>
      </c>
      <c r="F51" s="50">
        <f>10/15*CAPTURA!F52</f>
        <v>0</v>
      </c>
      <c r="G51" s="50">
        <f>10/15*CAPTURA!G52</f>
        <v>0</v>
      </c>
      <c r="H51" s="50">
        <f>10/15*CAPTURA!H52</f>
        <v>0</v>
      </c>
      <c r="I51" s="55">
        <f t="shared" si="0"/>
        <v>0</v>
      </c>
      <c r="L51" s="36">
        <v>6</v>
      </c>
    </row>
    <row r="52" spans="1:12" s="15" customFormat="1" ht="13.5" customHeight="1" x14ac:dyDescent="0.2">
      <c r="A52" s="7">
        <v>41</v>
      </c>
      <c r="B52" s="7">
        <f>+CAPTURA!B53</f>
        <v>0</v>
      </c>
      <c r="C52" s="50">
        <f>0.5*CAPTURA!C53</f>
        <v>0</v>
      </c>
      <c r="D52" s="50">
        <f>0.5*CAPTURA!D53</f>
        <v>0</v>
      </c>
      <c r="E52" s="50">
        <f>10/15*CAPTURA!E53</f>
        <v>0</v>
      </c>
      <c r="F52" s="50">
        <f>10/15*CAPTURA!F53</f>
        <v>0</v>
      </c>
      <c r="G52" s="50">
        <f>10/15*CAPTURA!G53</f>
        <v>0</v>
      </c>
      <c r="H52" s="50">
        <f>10/15*CAPTURA!H53</f>
        <v>0</v>
      </c>
      <c r="I52" s="55">
        <f t="shared" si="0"/>
        <v>0</v>
      </c>
      <c r="L52" s="36">
        <v>3.5</v>
      </c>
    </row>
    <row r="53" spans="1:12" s="15" customFormat="1" ht="13.5" customHeight="1" x14ac:dyDescent="0.2">
      <c r="A53" s="7">
        <v>42</v>
      </c>
      <c r="B53" s="7">
        <f>+CAPTURA!B54</f>
        <v>0</v>
      </c>
      <c r="C53" s="50">
        <f>0.5*CAPTURA!C54</f>
        <v>0</v>
      </c>
      <c r="D53" s="50">
        <f>0.5*CAPTURA!D54</f>
        <v>0</v>
      </c>
      <c r="E53" s="50">
        <f>10/15*CAPTURA!E54</f>
        <v>0</v>
      </c>
      <c r="F53" s="50">
        <f>10/15*CAPTURA!F54</f>
        <v>0</v>
      </c>
      <c r="G53" s="50">
        <f>10/15*CAPTURA!G54</f>
        <v>0</v>
      </c>
      <c r="H53" s="50">
        <f>10/15*CAPTURA!H54</f>
        <v>0</v>
      </c>
      <c r="I53" s="55">
        <f t="shared" si="0"/>
        <v>0</v>
      </c>
      <c r="L53" s="36">
        <v>4</v>
      </c>
    </row>
    <row r="54" spans="1:12" s="15" customFormat="1" ht="13.5" customHeight="1" x14ac:dyDescent="0.2">
      <c r="A54" s="7">
        <v>43</v>
      </c>
      <c r="B54" s="7">
        <f>+CAPTURA!B55</f>
        <v>0</v>
      </c>
      <c r="C54" s="50">
        <f>0.5*CAPTURA!C55</f>
        <v>0</v>
      </c>
      <c r="D54" s="50">
        <f>0.5*CAPTURA!D55</f>
        <v>0</v>
      </c>
      <c r="E54" s="50">
        <f>10/15*CAPTURA!E55</f>
        <v>0</v>
      </c>
      <c r="F54" s="50">
        <f>10/15*CAPTURA!F55</f>
        <v>0</v>
      </c>
      <c r="G54" s="50">
        <f>10/15*CAPTURA!G55</f>
        <v>0</v>
      </c>
      <c r="H54" s="50">
        <f>10/15*CAPTURA!H55</f>
        <v>0</v>
      </c>
      <c r="I54" s="55">
        <f t="shared" si="0"/>
        <v>0</v>
      </c>
      <c r="L54" s="36">
        <v>7</v>
      </c>
    </row>
    <row r="55" spans="1:12" s="15" customFormat="1" ht="13.5" customHeight="1" x14ac:dyDescent="0.2">
      <c r="A55" s="7">
        <v>44</v>
      </c>
      <c r="B55" s="7">
        <f>+CAPTURA!B56</f>
        <v>0</v>
      </c>
      <c r="C55" s="50">
        <f>0.5*CAPTURA!C56</f>
        <v>0</v>
      </c>
      <c r="D55" s="50">
        <f>0.5*CAPTURA!D56</f>
        <v>0</v>
      </c>
      <c r="E55" s="50">
        <f>10/15*CAPTURA!E56</f>
        <v>0</v>
      </c>
      <c r="F55" s="50">
        <f>10/15*CAPTURA!F56</f>
        <v>0</v>
      </c>
      <c r="G55" s="50">
        <f>10/15*CAPTURA!G56</f>
        <v>0</v>
      </c>
      <c r="H55" s="50">
        <f>10/15*CAPTURA!H56</f>
        <v>0</v>
      </c>
      <c r="I55" s="55">
        <f t="shared" si="0"/>
        <v>0</v>
      </c>
      <c r="L55" s="36">
        <v>6</v>
      </c>
    </row>
    <row r="56" spans="1:12" ht="13.5" customHeight="1" x14ac:dyDescent="0.2">
      <c r="A56" s="7">
        <v>45</v>
      </c>
      <c r="B56" s="7">
        <f>+CAPTURA!B57</f>
        <v>0</v>
      </c>
      <c r="C56" s="50">
        <f>0.5*CAPTURA!C57</f>
        <v>0</v>
      </c>
      <c r="D56" s="50">
        <f>0.5*CAPTURA!D57</f>
        <v>0</v>
      </c>
      <c r="E56" s="50">
        <f>10/15*CAPTURA!E57</f>
        <v>0</v>
      </c>
      <c r="F56" s="50">
        <f>10/15*CAPTURA!F57</f>
        <v>0</v>
      </c>
      <c r="G56" s="50">
        <f>10/15*CAPTURA!G57</f>
        <v>0</v>
      </c>
      <c r="H56" s="50">
        <f>10/15*CAPTURA!H57</f>
        <v>0</v>
      </c>
      <c r="I56" s="55">
        <f t="shared" si="0"/>
        <v>0</v>
      </c>
      <c r="L56" s="54">
        <v>5</v>
      </c>
    </row>
    <row r="57" spans="1:12" ht="13.5" customHeight="1" x14ac:dyDescent="0.25">
      <c r="A57" s="14"/>
      <c r="B57" s="56" t="s">
        <v>28</v>
      </c>
      <c r="C57" s="57">
        <f t="shared" ref="C57:H57" si="1">+AVERAGE(C12:C56)</f>
        <v>0</v>
      </c>
      <c r="D57" s="57">
        <f t="shared" si="1"/>
        <v>0</v>
      </c>
      <c r="E57" s="57">
        <f t="shared" si="1"/>
        <v>0</v>
      </c>
      <c r="F57" s="57">
        <f t="shared" si="1"/>
        <v>0</v>
      </c>
      <c r="G57" s="57">
        <f t="shared" si="1"/>
        <v>0</v>
      </c>
      <c r="H57" s="57">
        <f t="shared" si="1"/>
        <v>0</v>
      </c>
      <c r="I57" s="51"/>
    </row>
    <row r="58" spans="1:12" ht="20.25" customHeight="1" x14ac:dyDescent="0.2">
      <c r="A58" s="72" t="s">
        <v>5</v>
      </c>
      <c r="B58" s="72"/>
      <c r="C58" s="4"/>
      <c r="D58" s="72" t="s">
        <v>55</v>
      </c>
      <c r="E58" s="72"/>
      <c r="F58" s="72"/>
      <c r="G58" s="72"/>
      <c r="H58" s="72"/>
      <c r="I58" s="6"/>
    </row>
    <row r="59" spans="1:12" x14ac:dyDescent="0.2">
      <c r="A59" s="2"/>
      <c r="B59" s="6"/>
      <c r="C59" s="4"/>
      <c r="D59" s="4"/>
      <c r="E59" s="4"/>
      <c r="F59" s="4"/>
      <c r="G59" s="4"/>
      <c r="H59" s="4"/>
      <c r="I59" s="4"/>
    </row>
    <row r="60" spans="1:12" x14ac:dyDescent="0.2">
      <c r="A60" s="70"/>
      <c r="B60" s="70"/>
      <c r="C60" s="4"/>
      <c r="D60" s="71"/>
      <c r="E60" s="71"/>
      <c r="F60" s="71"/>
      <c r="G60" s="23"/>
      <c r="H60" s="23"/>
      <c r="I60" s="6"/>
    </row>
    <row r="61" spans="1:12" x14ac:dyDescent="0.2">
      <c r="A61" s="64" t="s">
        <v>1</v>
      </c>
      <c r="B61" s="64"/>
      <c r="C61" s="4"/>
      <c r="D61" s="78" t="s">
        <v>57</v>
      </c>
      <c r="E61" s="78"/>
      <c r="F61" s="78"/>
      <c r="G61" s="78"/>
      <c r="H61" s="78"/>
      <c r="I61" s="6"/>
    </row>
    <row r="71" spans="7:7" customFormat="1" x14ac:dyDescent="0.2">
      <c r="G71">
        <f>1.74*1.9*1.95</f>
        <v>6.4466999999999999</v>
      </c>
    </row>
    <row r="72" spans="7:7" customFormat="1" x14ac:dyDescent="0.2">
      <c r="G72">
        <v>6.4486999999999997</v>
      </c>
    </row>
    <row r="73" spans="7:7" customFormat="1" x14ac:dyDescent="0.2">
      <c r="G73">
        <f>+G71/3</f>
        <v>2.1488999999999998</v>
      </c>
    </row>
  </sheetData>
  <mergeCells count="16">
    <mergeCell ref="I10:I11"/>
    <mergeCell ref="A60:B60"/>
    <mergeCell ref="D60:F60"/>
    <mergeCell ref="A61:B61"/>
    <mergeCell ref="D61:H61"/>
    <mergeCell ref="A58:B58"/>
    <mergeCell ref="D58:H58"/>
    <mergeCell ref="C10:H10"/>
    <mergeCell ref="A1:I1"/>
    <mergeCell ref="A2:I2"/>
    <mergeCell ref="A3:I3"/>
    <mergeCell ref="A4:I4"/>
    <mergeCell ref="A8:I8"/>
    <mergeCell ref="A5:I5"/>
    <mergeCell ref="A6:I6"/>
    <mergeCell ref="A7:I7"/>
  </mergeCells>
  <phoneticPr fontId="2" type="noConversion"/>
  <pageMargins left="0.39370078740157483" right="0.39370078740157483" top="0.39370078740157483" bottom="0.39370078740157483" header="0" footer="0"/>
  <pageSetup scale="90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workbookViewId="0">
      <selection activeCell="I12" sqref="I12"/>
    </sheetView>
  </sheetViews>
  <sheetFormatPr baseColWidth="10" defaultRowHeight="12.75" x14ac:dyDescent="0.2"/>
  <cols>
    <col min="1" max="1" width="4.28515625" customWidth="1"/>
    <col min="2" max="2" width="39.85546875" customWidth="1"/>
    <col min="3" max="3" width="9.42578125" customWidth="1"/>
    <col min="4" max="4" width="8.5703125" customWidth="1"/>
    <col min="5" max="5" width="8.5703125" style="14" customWidth="1"/>
    <col min="6" max="9" width="8.5703125" customWidth="1"/>
    <col min="13" max="13" width="6.7109375" customWidth="1"/>
  </cols>
  <sheetData>
    <row r="1" spans="1:12" x14ac:dyDescent="0.2">
      <c r="A1" s="64" t="str">
        <f>+CAPTURA!A1</f>
        <v>SECRETARÍA DE EDUCACIÓN</v>
      </c>
      <c r="B1" s="64"/>
      <c r="C1" s="64"/>
      <c r="D1" s="64"/>
      <c r="E1" s="64"/>
      <c r="F1" s="64"/>
      <c r="G1" s="64"/>
      <c r="H1" s="64"/>
      <c r="I1" s="64"/>
    </row>
    <row r="2" spans="1:12" x14ac:dyDescent="0.2">
      <c r="A2" s="64" t="str">
        <f>+CAPTURA!A2</f>
        <v>SUBSECRETARÍA DE EDUCACIÓN FEDERALIZADA</v>
      </c>
      <c r="B2" s="64"/>
      <c r="C2" s="64"/>
      <c r="D2" s="64"/>
      <c r="E2" s="64"/>
      <c r="F2" s="64"/>
      <c r="G2" s="64"/>
      <c r="H2" s="64"/>
      <c r="I2" s="64"/>
    </row>
    <row r="3" spans="1:12" x14ac:dyDescent="0.2">
      <c r="A3" s="64" t="str">
        <f>+CAPTURA!A3</f>
        <v>DIRECCIÓN DE EDUCACIÓN PRIMARIA</v>
      </c>
      <c r="B3" s="64"/>
      <c r="C3" s="64"/>
      <c r="D3" s="64"/>
      <c r="E3" s="64"/>
      <c r="F3" s="64"/>
      <c r="G3" s="64"/>
      <c r="H3" s="64"/>
      <c r="I3" s="64"/>
    </row>
    <row r="4" spans="1:12" x14ac:dyDescent="0.2">
      <c r="A4" s="64" t="str">
        <f>+CAPTURA!A4</f>
        <v>SECTOR N° 01         SUPERVISORÍA ESCOLAR N° 076</v>
      </c>
      <c r="B4" s="64"/>
      <c r="C4" s="64"/>
      <c r="D4" s="64"/>
      <c r="E4" s="64"/>
      <c r="F4" s="64"/>
      <c r="G4" s="64"/>
      <c r="H4" s="64"/>
      <c r="I4" s="64"/>
    </row>
    <row r="5" spans="1:12" x14ac:dyDescent="0.2">
      <c r="A5" s="64" t="str">
        <f>+CAPTURA!A5</f>
        <v>ESCUELA PRIMARIA "MARÍA GUTIÉRREZ CARBAJAL"</v>
      </c>
      <c r="B5" s="64"/>
      <c r="C5" s="64"/>
      <c r="D5" s="64"/>
      <c r="E5" s="64"/>
      <c r="F5" s="64"/>
      <c r="G5" s="64"/>
      <c r="H5" s="64"/>
      <c r="I5" s="64"/>
    </row>
    <row r="6" spans="1:12" x14ac:dyDescent="0.2">
      <c r="A6" s="64" t="str">
        <f>+CAPTURA!A6</f>
        <v>CLAVE C.T. 07DPR2256D</v>
      </c>
      <c r="B6" s="64"/>
      <c r="C6" s="64"/>
      <c r="D6" s="64"/>
      <c r="E6" s="64"/>
      <c r="F6" s="64"/>
      <c r="G6" s="64"/>
      <c r="H6" s="64"/>
      <c r="I6" s="64"/>
    </row>
    <row r="7" spans="1:12" s="1" customFormat="1" ht="15.75" x14ac:dyDescent="0.25">
      <c r="A7" s="74" t="str">
        <f>+CAPTURA!A7</f>
        <v>RESULTADOS DE LA EVALUACIÓN DIAGNÓSTICA DEL 6º GRADO GRUPO "A"</v>
      </c>
      <c r="B7" s="74"/>
      <c r="C7" s="74"/>
      <c r="D7" s="74"/>
      <c r="E7" s="74"/>
      <c r="F7" s="74"/>
      <c r="G7" s="74"/>
      <c r="H7" s="74"/>
      <c r="I7" s="74"/>
    </row>
    <row r="8" spans="1:12" ht="15.75" x14ac:dyDescent="0.25">
      <c r="A8" s="74" t="str">
        <f>+CAPTURA!A8</f>
        <v>CICLO ESCOLAR 2013-2014</v>
      </c>
      <c r="B8" s="74"/>
      <c r="C8" s="74"/>
      <c r="D8" s="74"/>
      <c r="E8" s="74"/>
      <c r="F8" s="74"/>
      <c r="G8" s="74"/>
      <c r="H8" s="74"/>
      <c r="I8" s="74"/>
    </row>
    <row r="9" spans="1:12" ht="5.25" customHeight="1" x14ac:dyDescent="0.25">
      <c r="A9" s="59"/>
      <c r="B9" s="59"/>
      <c r="C9" s="59"/>
      <c r="D9" s="59"/>
      <c r="E9" s="59"/>
      <c r="F9" s="59"/>
      <c r="G9" s="59"/>
      <c r="H9" s="59"/>
      <c r="I9" s="59"/>
    </row>
    <row r="10" spans="1:12" ht="15.75" x14ac:dyDescent="0.25">
      <c r="A10" s="20"/>
      <c r="B10" s="20"/>
      <c r="C10" s="69" t="s">
        <v>36</v>
      </c>
      <c r="D10" s="69"/>
      <c r="E10" s="69"/>
      <c r="F10" s="69"/>
      <c r="G10" s="69"/>
      <c r="H10" s="69"/>
      <c r="I10" s="76" t="s">
        <v>27</v>
      </c>
    </row>
    <row r="11" spans="1:12" s="15" customFormat="1" x14ac:dyDescent="0.2">
      <c r="A11" s="11" t="s">
        <v>6</v>
      </c>
      <c r="B11" s="12" t="s">
        <v>7</v>
      </c>
      <c r="C11" s="13" t="s">
        <v>22</v>
      </c>
      <c r="D11" s="13" t="s">
        <v>23</v>
      </c>
      <c r="E11" s="19" t="s">
        <v>24</v>
      </c>
      <c r="F11" s="19" t="s">
        <v>25</v>
      </c>
      <c r="G11" s="19" t="s">
        <v>26</v>
      </c>
      <c r="H11" s="38" t="s">
        <v>39</v>
      </c>
      <c r="I11" s="77"/>
      <c r="J11" s="16"/>
      <c r="K11" s="16"/>
      <c r="L11" s="17"/>
    </row>
    <row r="12" spans="1:12" s="15" customFormat="1" ht="14.1" customHeight="1" x14ac:dyDescent="0.3">
      <c r="A12" s="7">
        <v>1</v>
      </c>
      <c r="B12" s="7">
        <f>+CAPTURA!B13</f>
        <v>0</v>
      </c>
      <c r="C12" s="60">
        <f>0.5*CAPTURA!C13</f>
        <v>0</v>
      </c>
      <c r="D12" s="60">
        <f>0.5*CAPTURA!D13</f>
        <v>0</v>
      </c>
      <c r="E12" s="60">
        <f>0.5*CAPTURA!E13</f>
        <v>0</v>
      </c>
      <c r="F12" s="60">
        <f>0.5*CAPTURA!F13</f>
        <v>0</v>
      </c>
      <c r="G12" s="60">
        <f>0.5*CAPTURA!G13</f>
        <v>0</v>
      </c>
      <c r="H12" s="60">
        <f>0.5*CAPTURA!H13</f>
        <v>0</v>
      </c>
      <c r="I12" s="61">
        <f>+AVERAGE(C12:H12)</f>
        <v>0</v>
      </c>
      <c r="L12" s="36"/>
    </row>
    <row r="13" spans="1:12" s="15" customFormat="1" ht="14.1" customHeight="1" x14ac:dyDescent="0.3">
      <c r="A13" s="7">
        <v>2</v>
      </c>
      <c r="B13" s="7">
        <f>+CAPTURA!B14</f>
        <v>0</v>
      </c>
      <c r="C13" s="60">
        <f>0.5*CAPTURA!C14</f>
        <v>0</v>
      </c>
      <c r="D13" s="60">
        <f>0.5*CAPTURA!D14</f>
        <v>0</v>
      </c>
      <c r="E13" s="60">
        <f>0.5*CAPTURA!E14</f>
        <v>0</v>
      </c>
      <c r="F13" s="60">
        <f>0.5*CAPTURA!F14</f>
        <v>0</v>
      </c>
      <c r="G13" s="60">
        <f>0.5*CAPTURA!G14</f>
        <v>0</v>
      </c>
      <c r="H13" s="60">
        <f>0.5*CAPTURA!H14</f>
        <v>0</v>
      </c>
      <c r="I13" s="61">
        <f t="shared" ref="I13:I56" si="0">+AVERAGE(C13:H13)</f>
        <v>0</v>
      </c>
      <c r="L13" s="36"/>
    </row>
    <row r="14" spans="1:12" s="15" customFormat="1" ht="14.1" customHeight="1" x14ac:dyDescent="0.3">
      <c r="A14" s="7">
        <v>3</v>
      </c>
      <c r="B14" s="7">
        <f>+CAPTURA!B15</f>
        <v>0</v>
      </c>
      <c r="C14" s="60">
        <f>0.5*CAPTURA!C15</f>
        <v>0</v>
      </c>
      <c r="D14" s="60">
        <f>0.5*CAPTURA!D15</f>
        <v>0</v>
      </c>
      <c r="E14" s="60">
        <f>0.5*CAPTURA!E15</f>
        <v>0</v>
      </c>
      <c r="F14" s="60">
        <f>0.5*CAPTURA!F15</f>
        <v>0</v>
      </c>
      <c r="G14" s="60">
        <f>0.5*CAPTURA!G15</f>
        <v>0</v>
      </c>
      <c r="H14" s="60">
        <f>0.5*CAPTURA!H15</f>
        <v>0</v>
      </c>
      <c r="I14" s="61">
        <f t="shared" si="0"/>
        <v>0</v>
      </c>
      <c r="L14" s="36"/>
    </row>
    <row r="15" spans="1:12" s="15" customFormat="1" ht="14.1" customHeight="1" x14ac:dyDescent="0.3">
      <c r="A15" s="7">
        <v>4</v>
      </c>
      <c r="B15" s="7">
        <f>+CAPTURA!B16</f>
        <v>0</v>
      </c>
      <c r="C15" s="60">
        <f>0.5*CAPTURA!C16</f>
        <v>0</v>
      </c>
      <c r="D15" s="60">
        <f>0.5*CAPTURA!D16</f>
        <v>0</v>
      </c>
      <c r="E15" s="60">
        <f>0.5*CAPTURA!E16</f>
        <v>0</v>
      </c>
      <c r="F15" s="60">
        <f>0.5*CAPTURA!F16</f>
        <v>0</v>
      </c>
      <c r="G15" s="60">
        <f>0.5*CAPTURA!G16</f>
        <v>0</v>
      </c>
      <c r="H15" s="60">
        <f>0.5*CAPTURA!H16</f>
        <v>0</v>
      </c>
      <c r="I15" s="61">
        <f t="shared" si="0"/>
        <v>0</v>
      </c>
      <c r="L15" s="36"/>
    </row>
    <row r="16" spans="1:12" s="15" customFormat="1" ht="14.1" customHeight="1" x14ac:dyDescent="0.3">
      <c r="A16" s="7">
        <v>5</v>
      </c>
      <c r="B16" s="7">
        <f>+CAPTURA!B17</f>
        <v>0</v>
      </c>
      <c r="C16" s="60">
        <f>0.5*CAPTURA!C17</f>
        <v>0</v>
      </c>
      <c r="D16" s="60">
        <f>0.5*CAPTURA!D17</f>
        <v>0</v>
      </c>
      <c r="E16" s="60">
        <f>0.5*CAPTURA!E17</f>
        <v>0</v>
      </c>
      <c r="F16" s="60">
        <f>0.5*CAPTURA!F17</f>
        <v>0</v>
      </c>
      <c r="G16" s="60">
        <f>0.5*CAPTURA!G17</f>
        <v>0</v>
      </c>
      <c r="H16" s="60">
        <f>0.5*CAPTURA!H17</f>
        <v>0</v>
      </c>
      <c r="I16" s="61">
        <f t="shared" si="0"/>
        <v>0</v>
      </c>
      <c r="L16" s="36"/>
    </row>
    <row r="17" spans="1:12" s="15" customFormat="1" ht="14.1" customHeight="1" x14ac:dyDescent="0.3">
      <c r="A17" s="7">
        <v>6</v>
      </c>
      <c r="B17" s="7">
        <f>+CAPTURA!B18</f>
        <v>0</v>
      </c>
      <c r="C17" s="60">
        <f>0.5*CAPTURA!C18</f>
        <v>0</v>
      </c>
      <c r="D17" s="60">
        <f>0.5*CAPTURA!D18</f>
        <v>0</v>
      </c>
      <c r="E17" s="60">
        <f>0.5*CAPTURA!E18</f>
        <v>0</v>
      </c>
      <c r="F17" s="60">
        <f>0.5*CAPTURA!F18</f>
        <v>0</v>
      </c>
      <c r="G17" s="60">
        <f>0.5*CAPTURA!G18</f>
        <v>0</v>
      </c>
      <c r="H17" s="60">
        <f>0.5*CAPTURA!H18</f>
        <v>0</v>
      </c>
      <c r="I17" s="61">
        <f t="shared" si="0"/>
        <v>0</v>
      </c>
      <c r="L17" s="36"/>
    </row>
    <row r="18" spans="1:12" s="15" customFormat="1" ht="14.1" customHeight="1" x14ac:dyDescent="0.3">
      <c r="A18" s="7">
        <v>7</v>
      </c>
      <c r="B18" s="7">
        <f>+CAPTURA!B19</f>
        <v>0</v>
      </c>
      <c r="C18" s="60">
        <f>0.5*CAPTURA!C19</f>
        <v>0</v>
      </c>
      <c r="D18" s="60">
        <f>0.5*CAPTURA!D19</f>
        <v>0</v>
      </c>
      <c r="E18" s="60">
        <f>0.5*CAPTURA!E19</f>
        <v>0</v>
      </c>
      <c r="F18" s="60">
        <f>0.5*CAPTURA!F19</f>
        <v>0</v>
      </c>
      <c r="G18" s="60">
        <f>0.5*CAPTURA!G19</f>
        <v>0</v>
      </c>
      <c r="H18" s="60">
        <f>0.5*CAPTURA!H19</f>
        <v>0</v>
      </c>
      <c r="I18" s="61">
        <f t="shared" si="0"/>
        <v>0</v>
      </c>
      <c r="L18" s="36"/>
    </row>
    <row r="19" spans="1:12" s="15" customFormat="1" ht="14.1" customHeight="1" x14ac:dyDescent="0.3">
      <c r="A19" s="7">
        <v>8</v>
      </c>
      <c r="B19" s="7">
        <f>+CAPTURA!B20</f>
        <v>0</v>
      </c>
      <c r="C19" s="60">
        <f>0.5*CAPTURA!C20</f>
        <v>0</v>
      </c>
      <c r="D19" s="60">
        <f>0.5*CAPTURA!D20</f>
        <v>0</v>
      </c>
      <c r="E19" s="60">
        <f>0.5*CAPTURA!E20</f>
        <v>0</v>
      </c>
      <c r="F19" s="60">
        <f>0.5*CAPTURA!F20</f>
        <v>0</v>
      </c>
      <c r="G19" s="60">
        <f>0.5*CAPTURA!G20</f>
        <v>0</v>
      </c>
      <c r="H19" s="60">
        <f>0.5*CAPTURA!H20</f>
        <v>0</v>
      </c>
      <c r="I19" s="61">
        <f t="shared" si="0"/>
        <v>0</v>
      </c>
      <c r="L19" s="36"/>
    </row>
    <row r="20" spans="1:12" s="15" customFormat="1" ht="14.1" customHeight="1" x14ac:dyDescent="0.3">
      <c r="A20" s="7">
        <v>9</v>
      </c>
      <c r="B20" s="7">
        <f>+CAPTURA!B21</f>
        <v>0</v>
      </c>
      <c r="C20" s="60">
        <f>0.5*CAPTURA!C21</f>
        <v>0</v>
      </c>
      <c r="D20" s="60">
        <f>0.5*CAPTURA!D21</f>
        <v>0</v>
      </c>
      <c r="E20" s="60">
        <f>0.5*CAPTURA!E21</f>
        <v>0</v>
      </c>
      <c r="F20" s="60">
        <f>0.5*CAPTURA!F21</f>
        <v>0</v>
      </c>
      <c r="G20" s="60">
        <f>0.5*CAPTURA!G21</f>
        <v>0</v>
      </c>
      <c r="H20" s="60">
        <f>0.5*CAPTURA!H21</f>
        <v>0</v>
      </c>
      <c r="I20" s="61">
        <f t="shared" si="0"/>
        <v>0</v>
      </c>
      <c r="L20" s="36"/>
    </row>
    <row r="21" spans="1:12" s="15" customFormat="1" ht="14.1" customHeight="1" x14ac:dyDescent="0.3">
      <c r="A21" s="7">
        <v>10</v>
      </c>
      <c r="B21" s="7">
        <f>+CAPTURA!B22</f>
        <v>0</v>
      </c>
      <c r="C21" s="60">
        <f>0.5*CAPTURA!C22</f>
        <v>0</v>
      </c>
      <c r="D21" s="60">
        <f>0.5*CAPTURA!D22</f>
        <v>0</v>
      </c>
      <c r="E21" s="60">
        <f>0.5*CAPTURA!E22</f>
        <v>0</v>
      </c>
      <c r="F21" s="60">
        <f>0.5*CAPTURA!F22</f>
        <v>0</v>
      </c>
      <c r="G21" s="60">
        <f>0.5*CAPTURA!G22</f>
        <v>0</v>
      </c>
      <c r="H21" s="60">
        <f>0.5*CAPTURA!H22</f>
        <v>0</v>
      </c>
      <c r="I21" s="61">
        <f t="shared" si="0"/>
        <v>0</v>
      </c>
      <c r="L21" s="36"/>
    </row>
    <row r="22" spans="1:12" s="15" customFormat="1" ht="14.1" customHeight="1" x14ac:dyDescent="0.3">
      <c r="A22" s="7">
        <v>11</v>
      </c>
      <c r="B22" s="7">
        <f>+CAPTURA!B23</f>
        <v>0</v>
      </c>
      <c r="C22" s="60">
        <f>0.5*CAPTURA!C23</f>
        <v>0</v>
      </c>
      <c r="D22" s="60">
        <f>0.5*CAPTURA!D23</f>
        <v>0</v>
      </c>
      <c r="E22" s="60">
        <f>0.5*CAPTURA!E23</f>
        <v>0</v>
      </c>
      <c r="F22" s="60">
        <f>0.5*CAPTURA!F23</f>
        <v>0</v>
      </c>
      <c r="G22" s="60">
        <f>0.5*CAPTURA!G23</f>
        <v>0</v>
      </c>
      <c r="H22" s="60">
        <f>0.5*CAPTURA!H23</f>
        <v>0</v>
      </c>
      <c r="I22" s="61">
        <f t="shared" si="0"/>
        <v>0</v>
      </c>
      <c r="L22" s="36"/>
    </row>
    <row r="23" spans="1:12" s="15" customFormat="1" ht="14.1" customHeight="1" x14ac:dyDescent="0.3">
      <c r="A23" s="7">
        <v>12</v>
      </c>
      <c r="B23" s="7">
        <f>+CAPTURA!B24</f>
        <v>0</v>
      </c>
      <c r="C23" s="60">
        <f>0.5*CAPTURA!C24</f>
        <v>0</v>
      </c>
      <c r="D23" s="60">
        <f>0.5*CAPTURA!D24</f>
        <v>0</v>
      </c>
      <c r="E23" s="60">
        <f>0.5*CAPTURA!E24</f>
        <v>0</v>
      </c>
      <c r="F23" s="60">
        <f>0.5*CAPTURA!F24</f>
        <v>0</v>
      </c>
      <c r="G23" s="60">
        <f>0.5*CAPTURA!G24</f>
        <v>0</v>
      </c>
      <c r="H23" s="60">
        <f>0.5*CAPTURA!H24</f>
        <v>0</v>
      </c>
      <c r="I23" s="61">
        <f t="shared" si="0"/>
        <v>0</v>
      </c>
      <c r="L23" s="36"/>
    </row>
    <row r="24" spans="1:12" s="15" customFormat="1" ht="14.1" customHeight="1" x14ac:dyDescent="0.3">
      <c r="A24" s="7">
        <v>13</v>
      </c>
      <c r="B24" s="7">
        <f>+CAPTURA!B25</f>
        <v>0</v>
      </c>
      <c r="C24" s="60">
        <f>0.5*CAPTURA!C25</f>
        <v>0</v>
      </c>
      <c r="D24" s="60">
        <f>0.5*CAPTURA!D25</f>
        <v>0</v>
      </c>
      <c r="E24" s="60">
        <f>0.5*CAPTURA!E25</f>
        <v>0</v>
      </c>
      <c r="F24" s="60">
        <f>0.5*CAPTURA!F25</f>
        <v>0</v>
      </c>
      <c r="G24" s="60">
        <f>0.5*CAPTURA!G25</f>
        <v>0</v>
      </c>
      <c r="H24" s="60">
        <f>0.5*CAPTURA!H25</f>
        <v>0</v>
      </c>
      <c r="I24" s="61">
        <f t="shared" si="0"/>
        <v>0</v>
      </c>
      <c r="L24" s="36"/>
    </row>
    <row r="25" spans="1:12" s="15" customFormat="1" ht="14.1" customHeight="1" x14ac:dyDescent="0.3">
      <c r="A25" s="7">
        <v>14</v>
      </c>
      <c r="B25" s="7">
        <f>+CAPTURA!B26</f>
        <v>0</v>
      </c>
      <c r="C25" s="60">
        <f>0.5*CAPTURA!C26</f>
        <v>0</v>
      </c>
      <c r="D25" s="60">
        <f>0.5*CAPTURA!D26</f>
        <v>0</v>
      </c>
      <c r="E25" s="60">
        <f>0.5*CAPTURA!E26</f>
        <v>0</v>
      </c>
      <c r="F25" s="60">
        <f>0.5*CAPTURA!F26</f>
        <v>0</v>
      </c>
      <c r="G25" s="60">
        <f>0.5*CAPTURA!G26</f>
        <v>0</v>
      </c>
      <c r="H25" s="60">
        <f>0.5*CAPTURA!H26</f>
        <v>0</v>
      </c>
      <c r="I25" s="61">
        <f t="shared" si="0"/>
        <v>0</v>
      </c>
      <c r="L25" s="36"/>
    </row>
    <row r="26" spans="1:12" s="15" customFormat="1" ht="14.1" customHeight="1" x14ac:dyDescent="0.3">
      <c r="A26" s="7">
        <v>15</v>
      </c>
      <c r="B26" s="7">
        <f>+CAPTURA!B27</f>
        <v>0</v>
      </c>
      <c r="C26" s="60">
        <f>0.5*CAPTURA!C27</f>
        <v>0</v>
      </c>
      <c r="D26" s="60">
        <f>0.5*CAPTURA!D27</f>
        <v>0</v>
      </c>
      <c r="E26" s="60">
        <f>0.5*CAPTURA!E27</f>
        <v>0</v>
      </c>
      <c r="F26" s="60">
        <f>0.5*CAPTURA!F27</f>
        <v>0</v>
      </c>
      <c r="G26" s="60">
        <f>0.5*CAPTURA!G27</f>
        <v>0</v>
      </c>
      <c r="H26" s="60">
        <f>0.5*CAPTURA!H27</f>
        <v>0</v>
      </c>
      <c r="I26" s="61">
        <f t="shared" si="0"/>
        <v>0</v>
      </c>
      <c r="L26" s="36"/>
    </row>
    <row r="27" spans="1:12" s="15" customFormat="1" ht="14.1" customHeight="1" x14ac:dyDescent="0.3">
      <c r="A27" s="7">
        <v>16</v>
      </c>
      <c r="B27" s="7">
        <f>+CAPTURA!B28</f>
        <v>0</v>
      </c>
      <c r="C27" s="60">
        <f>0.5*CAPTURA!C28</f>
        <v>0</v>
      </c>
      <c r="D27" s="60">
        <f>0.5*CAPTURA!D28</f>
        <v>0</v>
      </c>
      <c r="E27" s="60">
        <f>0.5*CAPTURA!E28</f>
        <v>0</v>
      </c>
      <c r="F27" s="60">
        <f>0.5*CAPTURA!F28</f>
        <v>0</v>
      </c>
      <c r="G27" s="60">
        <f>0.5*CAPTURA!G28</f>
        <v>0</v>
      </c>
      <c r="H27" s="60">
        <f>0.5*CAPTURA!H28</f>
        <v>0</v>
      </c>
      <c r="I27" s="61">
        <f t="shared" si="0"/>
        <v>0</v>
      </c>
      <c r="L27" s="36"/>
    </row>
    <row r="28" spans="1:12" s="15" customFormat="1" ht="14.1" customHeight="1" x14ac:dyDescent="0.3">
      <c r="A28" s="7">
        <v>17</v>
      </c>
      <c r="B28" s="7">
        <f>+CAPTURA!B29</f>
        <v>0</v>
      </c>
      <c r="C28" s="60">
        <f>0.5*CAPTURA!C29</f>
        <v>0</v>
      </c>
      <c r="D28" s="60">
        <f>0.5*CAPTURA!D29</f>
        <v>0</v>
      </c>
      <c r="E28" s="60">
        <f>0.5*CAPTURA!E29</f>
        <v>0</v>
      </c>
      <c r="F28" s="60">
        <f>0.5*CAPTURA!F29</f>
        <v>0</v>
      </c>
      <c r="G28" s="60">
        <f>0.5*CAPTURA!G29</f>
        <v>0</v>
      </c>
      <c r="H28" s="60">
        <f>0.5*CAPTURA!H29</f>
        <v>0</v>
      </c>
      <c r="I28" s="61">
        <f t="shared" si="0"/>
        <v>0</v>
      </c>
      <c r="L28" s="36"/>
    </row>
    <row r="29" spans="1:12" s="15" customFormat="1" ht="14.1" customHeight="1" x14ac:dyDescent="0.3">
      <c r="A29" s="7">
        <v>18</v>
      </c>
      <c r="B29" s="7">
        <f>+CAPTURA!B30</f>
        <v>0</v>
      </c>
      <c r="C29" s="60">
        <f>0.5*CAPTURA!C30</f>
        <v>0</v>
      </c>
      <c r="D29" s="60">
        <f>0.5*CAPTURA!D30</f>
        <v>0</v>
      </c>
      <c r="E29" s="60">
        <f>0.5*CAPTURA!E30</f>
        <v>0</v>
      </c>
      <c r="F29" s="60">
        <f>0.5*CAPTURA!F30</f>
        <v>0</v>
      </c>
      <c r="G29" s="60">
        <f>0.5*CAPTURA!G30</f>
        <v>0</v>
      </c>
      <c r="H29" s="60">
        <f>0.5*CAPTURA!H30</f>
        <v>0</v>
      </c>
      <c r="I29" s="61">
        <f t="shared" si="0"/>
        <v>0</v>
      </c>
      <c r="L29" s="36"/>
    </row>
    <row r="30" spans="1:12" s="15" customFormat="1" ht="14.1" customHeight="1" x14ac:dyDescent="0.3">
      <c r="A30" s="7">
        <v>19</v>
      </c>
      <c r="B30" s="7">
        <f>+CAPTURA!B31</f>
        <v>0</v>
      </c>
      <c r="C30" s="60">
        <f>0.5*CAPTURA!C31</f>
        <v>0</v>
      </c>
      <c r="D30" s="60">
        <f>0.5*CAPTURA!D31</f>
        <v>0</v>
      </c>
      <c r="E30" s="60">
        <f>0.5*CAPTURA!E31</f>
        <v>0</v>
      </c>
      <c r="F30" s="60">
        <f>0.5*CAPTURA!F31</f>
        <v>0</v>
      </c>
      <c r="G30" s="60">
        <f>0.5*CAPTURA!G31</f>
        <v>0</v>
      </c>
      <c r="H30" s="60">
        <f>0.5*CAPTURA!H31</f>
        <v>0</v>
      </c>
      <c r="I30" s="61">
        <f t="shared" si="0"/>
        <v>0</v>
      </c>
      <c r="L30" s="36"/>
    </row>
    <row r="31" spans="1:12" s="15" customFormat="1" ht="14.1" customHeight="1" x14ac:dyDescent="0.3">
      <c r="A31" s="7">
        <v>20</v>
      </c>
      <c r="B31" s="7">
        <f>+CAPTURA!B32</f>
        <v>0</v>
      </c>
      <c r="C31" s="60">
        <f>0.5*CAPTURA!C32</f>
        <v>0</v>
      </c>
      <c r="D31" s="60">
        <f>0.5*CAPTURA!D32</f>
        <v>0</v>
      </c>
      <c r="E31" s="60">
        <f>0.5*CAPTURA!E32</f>
        <v>0</v>
      </c>
      <c r="F31" s="60">
        <f>0.5*CAPTURA!F32</f>
        <v>0</v>
      </c>
      <c r="G31" s="60">
        <f>0.5*CAPTURA!G32</f>
        <v>0</v>
      </c>
      <c r="H31" s="60">
        <f>0.5*CAPTURA!H32</f>
        <v>0</v>
      </c>
      <c r="I31" s="61">
        <f t="shared" si="0"/>
        <v>0</v>
      </c>
      <c r="L31" s="36"/>
    </row>
    <row r="32" spans="1:12" s="15" customFormat="1" ht="14.1" customHeight="1" x14ac:dyDescent="0.3">
      <c r="A32" s="7">
        <v>21</v>
      </c>
      <c r="B32" s="7">
        <f>+CAPTURA!B33</f>
        <v>0</v>
      </c>
      <c r="C32" s="60">
        <f>0.5*CAPTURA!C33</f>
        <v>0</v>
      </c>
      <c r="D32" s="60">
        <f>0.5*CAPTURA!D33</f>
        <v>0</v>
      </c>
      <c r="E32" s="60">
        <f>0.5*CAPTURA!E33</f>
        <v>0</v>
      </c>
      <c r="F32" s="60">
        <f>0.5*CAPTURA!F33</f>
        <v>0</v>
      </c>
      <c r="G32" s="60">
        <f>0.5*CAPTURA!G33</f>
        <v>0</v>
      </c>
      <c r="H32" s="60">
        <f>0.5*CAPTURA!H33</f>
        <v>0</v>
      </c>
      <c r="I32" s="61">
        <f t="shared" si="0"/>
        <v>0</v>
      </c>
      <c r="L32" s="36"/>
    </row>
    <row r="33" spans="1:12" s="15" customFormat="1" ht="14.1" customHeight="1" x14ac:dyDescent="0.3">
      <c r="A33" s="7">
        <v>22</v>
      </c>
      <c r="B33" s="7">
        <f>+CAPTURA!B34</f>
        <v>0</v>
      </c>
      <c r="C33" s="60">
        <f>0.5*CAPTURA!C34</f>
        <v>0</v>
      </c>
      <c r="D33" s="60">
        <f>0.5*CAPTURA!D34</f>
        <v>0</v>
      </c>
      <c r="E33" s="60">
        <f>0.5*CAPTURA!E34</f>
        <v>0</v>
      </c>
      <c r="F33" s="60">
        <f>0.5*CAPTURA!F34</f>
        <v>0</v>
      </c>
      <c r="G33" s="60">
        <f>0.5*CAPTURA!G34</f>
        <v>0</v>
      </c>
      <c r="H33" s="60">
        <f>0.5*CAPTURA!H34</f>
        <v>0</v>
      </c>
      <c r="I33" s="61">
        <f t="shared" si="0"/>
        <v>0</v>
      </c>
      <c r="L33" s="36"/>
    </row>
    <row r="34" spans="1:12" s="15" customFormat="1" ht="14.1" customHeight="1" x14ac:dyDescent="0.3">
      <c r="A34" s="7">
        <v>23</v>
      </c>
      <c r="B34" s="7">
        <f>+CAPTURA!B35</f>
        <v>0</v>
      </c>
      <c r="C34" s="60">
        <f>0.5*CAPTURA!C35</f>
        <v>0</v>
      </c>
      <c r="D34" s="60">
        <f>0.5*CAPTURA!D35</f>
        <v>0</v>
      </c>
      <c r="E34" s="60">
        <f>0.5*CAPTURA!E35</f>
        <v>0</v>
      </c>
      <c r="F34" s="60">
        <f>0.5*CAPTURA!F35</f>
        <v>0</v>
      </c>
      <c r="G34" s="60">
        <f>0.5*CAPTURA!G35</f>
        <v>0</v>
      </c>
      <c r="H34" s="60">
        <f>0.5*CAPTURA!H35</f>
        <v>0</v>
      </c>
      <c r="I34" s="61">
        <f t="shared" si="0"/>
        <v>0</v>
      </c>
      <c r="L34" s="36"/>
    </row>
    <row r="35" spans="1:12" s="15" customFormat="1" ht="14.1" customHeight="1" x14ac:dyDescent="0.3">
      <c r="A35" s="7">
        <v>24</v>
      </c>
      <c r="B35" s="7">
        <f>+CAPTURA!B36</f>
        <v>0</v>
      </c>
      <c r="C35" s="60">
        <f>0.5*CAPTURA!C36</f>
        <v>0</v>
      </c>
      <c r="D35" s="60">
        <f>0.5*CAPTURA!D36</f>
        <v>0</v>
      </c>
      <c r="E35" s="60">
        <f>0.5*CAPTURA!E36</f>
        <v>0</v>
      </c>
      <c r="F35" s="60">
        <f>0.5*CAPTURA!F36</f>
        <v>0</v>
      </c>
      <c r="G35" s="60">
        <f>0.5*CAPTURA!G36</f>
        <v>0</v>
      </c>
      <c r="H35" s="60">
        <f>0.5*CAPTURA!H36</f>
        <v>0</v>
      </c>
      <c r="I35" s="61">
        <f t="shared" si="0"/>
        <v>0</v>
      </c>
      <c r="L35" s="36"/>
    </row>
    <row r="36" spans="1:12" s="15" customFormat="1" ht="14.1" customHeight="1" x14ac:dyDescent="0.3">
      <c r="A36" s="7">
        <v>25</v>
      </c>
      <c r="B36" s="7">
        <f>+CAPTURA!B37</f>
        <v>0</v>
      </c>
      <c r="C36" s="60">
        <f>0.5*CAPTURA!C37</f>
        <v>0</v>
      </c>
      <c r="D36" s="60">
        <f>0.5*CAPTURA!D37</f>
        <v>0</v>
      </c>
      <c r="E36" s="60">
        <f>0.5*CAPTURA!E37</f>
        <v>0</v>
      </c>
      <c r="F36" s="60">
        <f>0.5*CAPTURA!F37</f>
        <v>0</v>
      </c>
      <c r="G36" s="60">
        <f>0.5*CAPTURA!G37</f>
        <v>0</v>
      </c>
      <c r="H36" s="60">
        <f>0.5*CAPTURA!H37</f>
        <v>0</v>
      </c>
      <c r="I36" s="61">
        <f t="shared" si="0"/>
        <v>0</v>
      </c>
      <c r="L36" s="36"/>
    </row>
    <row r="37" spans="1:12" s="15" customFormat="1" ht="14.1" customHeight="1" x14ac:dyDescent="0.3">
      <c r="A37" s="7">
        <v>26</v>
      </c>
      <c r="B37" s="7">
        <f>+CAPTURA!B38</f>
        <v>0</v>
      </c>
      <c r="C37" s="60">
        <f>0.5*CAPTURA!C38</f>
        <v>0</v>
      </c>
      <c r="D37" s="60">
        <f>0.5*CAPTURA!D38</f>
        <v>0</v>
      </c>
      <c r="E37" s="60">
        <f>0.5*CAPTURA!E38</f>
        <v>0</v>
      </c>
      <c r="F37" s="60">
        <f>0.5*CAPTURA!F38</f>
        <v>0</v>
      </c>
      <c r="G37" s="60">
        <f>0.5*CAPTURA!G38</f>
        <v>0</v>
      </c>
      <c r="H37" s="60">
        <f>0.5*CAPTURA!H38</f>
        <v>0</v>
      </c>
      <c r="I37" s="61">
        <f t="shared" si="0"/>
        <v>0</v>
      </c>
      <c r="L37" s="36"/>
    </row>
    <row r="38" spans="1:12" s="15" customFormat="1" ht="14.1" customHeight="1" x14ac:dyDescent="0.3">
      <c r="A38" s="7">
        <v>27</v>
      </c>
      <c r="B38" s="7">
        <f>+CAPTURA!B39</f>
        <v>0</v>
      </c>
      <c r="C38" s="60">
        <f>0.5*CAPTURA!C39</f>
        <v>0</v>
      </c>
      <c r="D38" s="60">
        <f>0.5*CAPTURA!D39</f>
        <v>0</v>
      </c>
      <c r="E38" s="60">
        <f>0.5*CAPTURA!E39</f>
        <v>0</v>
      </c>
      <c r="F38" s="60">
        <f>0.5*CAPTURA!F39</f>
        <v>0</v>
      </c>
      <c r="G38" s="60">
        <f>0.5*CAPTURA!G39</f>
        <v>0</v>
      </c>
      <c r="H38" s="60">
        <f>0.5*CAPTURA!H39</f>
        <v>0</v>
      </c>
      <c r="I38" s="61">
        <f t="shared" si="0"/>
        <v>0</v>
      </c>
      <c r="L38" s="36"/>
    </row>
    <row r="39" spans="1:12" s="15" customFormat="1" ht="14.1" customHeight="1" x14ac:dyDescent="0.3">
      <c r="A39" s="7">
        <v>28</v>
      </c>
      <c r="B39" s="7">
        <f>+CAPTURA!B40</f>
        <v>0</v>
      </c>
      <c r="C39" s="60">
        <f>0.5*CAPTURA!C40</f>
        <v>0</v>
      </c>
      <c r="D39" s="60">
        <f>0.5*CAPTURA!D40</f>
        <v>0</v>
      </c>
      <c r="E39" s="60">
        <f>0.5*CAPTURA!E40</f>
        <v>0</v>
      </c>
      <c r="F39" s="60">
        <f>0.5*CAPTURA!F40</f>
        <v>0</v>
      </c>
      <c r="G39" s="60">
        <f>0.5*CAPTURA!G40</f>
        <v>0</v>
      </c>
      <c r="H39" s="60">
        <f>0.5*CAPTURA!H40</f>
        <v>0</v>
      </c>
      <c r="I39" s="61">
        <f t="shared" si="0"/>
        <v>0</v>
      </c>
      <c r="L39" s="36"/>
    </row>
    <row r="40" spans="1:12" s="15" customFormat="1" ht="14.1" customHeight="1" x14ac:dyDescent="0.3">
      <c r="A40" s="7">
        <v>29</v>
      </c>
      <c r="B40" s="7">
        <f>+CAPTURA!B41</f>
        <v>0</v>
      </c>
      <c r="C40" s="60">
        <f>0.5*CAPTURA!C41</f>
        <v>0</v>
      </c>
      <c r="D40" s="60">
        <f>0.5*CAPTURA!D41</f>
        <v>0</v>
      </c>
      <c r="E40" s="60">
        <f>0.5*CAPTURA!E41</f>
        <v>0</v>
      </c>
      <c r="F40" s="60">
        <f>0.5*CAPTURA!F41</f>
        <v>0</v>
      </c>
      <c r="G40" s="60">
        <f>0.5*CAPTURA!G41</f>
        <v>0</v>
      </c>
      <c r="H40" s="60">
        <f>0.5*CAPTURA!H41</f>
        <v>0</v>
      </c>
      <c r="I40" s="61">
        <f t="shared" si="0"/>
        <v>0</v>
      </c>
      <c r="L40" s="36"/>
    </row>
    <row r="41" spans="1:12" s="15" customFormat="1" ht="14.1" customHeight="1" x14ac:dyDescent="0.3">
      <c r="A41" s="7">
        <v>30</v>
      </c>
      <c r="B41" s="7">
        <f>+CAPTURA!B42</f>
        <v>0</v>
      </c>
      <c r="C41" s="60">
        <f>0.5*CAPTURA!C42</f>
        <v>0</v>
      </c>
      <c r="D41" s="60">
        <f>0.5*CAPTURA!D42</f>
        <v>0</v>
      </c>
      <c r="E41" s="60">
        <f>0.5*CAPTURA!E42</f>
        <v>0</v>
      </c>
      <c r="F41" s="60">
        <f>0.5*CAPTURA!F42</f>
        <v>0</v>
      </c>
      <c r="G41" s="60">
        <f>0.5*CAPTURA!G42</f>
        <v>0</v>
      </c>
      <c r="H41" s="60">
        <f>0.5*CAPTURA!H42</f>
        <v>0</v>
      </c>
      <c r="I41" s="61">
        <f t="shared" si="0"/>
        <v>0</v>
      </c>
      <c r="L41" s="36"/>
    </row>
    <row r="42" spans="1:12" s="15" customFormat="1" ht="14.1" customHeight="1" x14ac:dyDescent="0.3">
      <c r="A42" s="7">
        <v>31</v>
      </c>
      <c r="B42" s="7">
        <f>+CAPTURA!B43</f>
        <v>0</v>
      </c>
      <c r="C42" s="60">
        <f>0.5*CAPTURA!C43</f>
        <v>0</v>
      </c>
      <c r="D42" s="60">
        <f>0.5*CAPTURA!D43</f>
        <v>0</v>
      </c>
      <c r="E42" s="60">
        <f>0.5*CAPTURA!E43</f>
        <v>0</v>
      </c>
      <c r="F42" s="60">
        <f>0.5*CAPTURA!F43</f>
        <v>0</v>
      </c>
      <c r="G42" s="60">
        <f>0.5*CAPTURA!G43</f>
        <v>0</v>
      </c>
      <c r="H42" s="60">
        <f>0.5*CAPTURA!H43</f>
        <v>0</v>
      </c>
      <c r="I42" s="61">
        <f t="shared" si="0"/>
        <v>0</v>
      </c>
      <c r="L42" s="36"/>
    </row>
    <row r="43" spans="1:12" s="15" customFormat="1" ht="14.1" customHeight="1" x14ac:dyDescent="0.3">
      <c r="A43" s="7">
        <v>32</v>
      </c>
      <c r="B43" s="7">
        <f>+CAPTURA!B44</f>
        <v>0</v>
      </c>
      <c r="C43" s="60">
        <f>0.5*CAPTURA!C44</f>
        <v>0</v>
      </c>
      <c r="D43" s="60">
        <f>0.5*CAPTURA!D44</f>
        <v>0</v>
      </c>
      <c r="E43" s="60">
        <f>0.5*CAPTURA!E44</f>
        <v>0</v>
      </c>
      <c r="F43" s="60">
        <f>0.5*CAPTURA!F44</f>
        <v>0</v>
      </c>
      <c r="G43" s="60">
        <f>0.5*CAPTURA!G44</f>
        <v>0</v>
      </c>
      <c r="H43" s="60">
        <f>0.5*CAPTURA!H44</f>
        <v>0</v>
      </c>
      <c r="I43" s="61">
        <f t="shared" si="0"/>
        <v>0</v>
      </c>
      <c r="L43" s="36"/>
    </row>
    <row r="44" spans="1:12" s="15" customFormat="1" ht="14.1" customHeight="1" x14ac:dyDescent="0.3">
      <c r="A44" s="7">
        <v>33</v>
      </c>
      <c r="B44" s="7">
        <f>+CAPTURA!B45</f>
        <v>0</v>
      </c>
      <c r="C44" s="60">
        <f>0.5*CAPTURA!C45</f>
        <v>0</v>
      </c>
      <c r="D44" s="60">
        <f>0.5*CAPTURA!D45</f>
        <v>0</v>
      </c>
      <c r="E44" s="60">
        <f>0.5*CAPTURA!E45</f>
        <v>0</v>
      </c>
      <c r="F44" s="60">
        <f>0.5*CAPTURA!F45</f>
        <v>0</v>
      </c>
      <c r="G44" s="60">
        <f>0.5*CAPTURA!G45</f>
        <v>0</v>
      </c>
      <c r="H44" s="60">
        <f>0.5*CAPTURA!H45</f>
        <v>0</v>
      </c>
      <c r="I44" s="61">
        <f t="shared" si="0"/>
        <v>0</v>
      </c>
      <c r="L44" s="36"/>
    </row>
    <row r="45" spans="1:12" s="15" customFormat="1" ht="14.1" customHeight="1" x14ac:dyDescent="0.3">
      <c r="A45" s="7">
        <v>34</v>
      </c>
      <c r="B45" s="7">
        <f>+CAPTURA!B46</f>
        <v>0</v>
      </c>
      <c r="C45" s="60">
        <f>0.5*CAPTURA!C46</f>
        <v>0</v>
      </c>
      <c r="D45" s="60">
        <f>0.5*CAPTURA!D46</f>
        <v>0</v>
      </c>
      <c r="E45" s="60">
        <f>0.5*CAPTURA!E46</f>
        <v>0</v>
      </c>
      <c r="F45" s="60">
        <f>0.5*CAPTURA!F46</f>
        <v>0</v>
      </c>
      <c r="G45" s="60">
        <f>0.5*CAPTURA!G46</f>
        <v>0</v>
      </c>
      <c r="H45" s="60">
        <f>0.5*CAPTURA!H46</f>
        <v>0</v>
      </c>
      <c r="I45" s="61">
        <f t="shared" si="0"/>
        <v>0</v>
      </c>
      <c r="L45" s="36"/>
    </row>
    <row r="46" spans="1:12" s="15" customFormat="1" ht="14.1" customHeight="1" x14ac:dyDescent="0.3">
      <c r="A46" s="7">
        <v>35</v>
      </c>
      <c r="B46" s="7">
        <f>+CAPTURA!B47</f>
        <v>0</v>
      </c>
      <c r="C46" s="60">
        <f>0.5*CAPTURA!C47</f>
        <v>0</v>
      </c>
      <c r="D46" s="60">
        <f>0.5*CAPTURA!D47</f>
        <v>0</v>
      </c>
      <c r="E46" s="60">
        <f>0.5*CAPTURA!E47</f>
        <v>0</v>
      </c>
      <c r="F46" s="60">
        <f>0.5*CAPTURA!F47</f>
        <v>0</v>
      </c>
      <c r="G46" s="60">
        <f>0.5*CAPTURA!G47</f>
        <v>0</v>
      </c>
      <c r="H46" s="60">
        <f>0.5*CAPTURA!H47</f>
        <v>0</v>
      </c>
      <c r="I46" s="61">
        <f t="shared" si="0"/>
        <v>0</v>
      </c>
      <c r="L46" s="36"/>
    </row>
    <row r="47" spans="1:12" s="15" customFormat="1" ht="14.1" customHeight="1" x14ac:dyDescent="0.3">
      <c r="A47" s="7">
        <v>36</v>
      </c>
      <c r="B47" s="7">
        <f>+CAPTURA!B48</f>
        <v>0</v>
      </c>
      <c r="C47" s="60">
        <f>0.5*CAPTURA!C48</f>
        <v>0</v>
      </c>
      <c r="D47" s="60">
        <f>0.5*CAPTURA!D48</f>
        <v>0</v>
      </c>
      <c r="E47" s="60">
        <f>0.5*CAPTURA!E48</f>
        <v>0</v>
      </c>
      <c r="F47" s="60">
        <f>0.5*CAPTURA!F48</f>
        <v>0</v>
      </c>
      <c r="G47" s="60">
        <f>0.5*CAPTURA!G48</f>
        <v>0</v>
      </c>
      <c r="H47" s="60">
        <f>0.5*CAPTURA!H48</f>
        <v>0</v>
      </c>
      <c r="I47" s="61">
        <f t="shared" si="0"/>
        <v>0</v>
      </c>
      <c r="L47" s="36"/>
    </row>
    <row r="48" spans="1:12" s="15" customFormat="1" ht="14.1" customHeight="1" x14ac:dyDescent="0.3">
      <c r="A48" s="7">
        <v>37</v>
      </c>
      <c r="B48" s="7">
        <f>+CAPTURA!B49</f>
        <v>0</v>
      </c>
      <c r="C48" s="60">
        <f>0.5*CAPTURA!C49</f>
        <v>0</v>
      </c>
      <c r="D48" s="60">
        <f>0.5*CAPTURA!D49</f>
        <v>0</v>
      </c>
      <c r="E48" s="60">
        <f>0.5*CAPTURA!E49</f>
        <v>0</v>
      </c>
      <c r="F48" s="60">
        <f>0.5*CAPTURA!F49</f>
        <v>0</v>
      </c>
      <c r="G48" s="60">
        <f>0.5*CAPTURA!G49</f>
        <v>0</v>
      </c>
      <c r="H48" s="60">
        <f>0.5*CAPTURA!H49</f>
        <v>0</v>
      </c>
      <c r="I48" s="61">
        <f t="shared" si="0"/>
        <v>0</v>
      </c>
      <c r="L48" s="36"/>
    </row>
    <row r="49" spans="1:12" s="15" customFormat="1" ht="14.1" customHeight="1" x14ac:dyDescent="0.3">
      <c r="A49" s="7">
        <v>38</v>
      </c>
      <c r="B49" s="7">
        <f>+CAPTURA!B50</f>
        <v>0</v>
      </c>
      <c r="C49" s="60">
        <f>0.5*CAPTURA!C50</f>
        <v>0</v>
      </c>
      <c r="D49" s="60">
        <f>0.5*CAPTURA!D50</f>
        <v>0</v>
      </c>
      <c r="E49" s="60">
        <f>0.5*CAPTURA!E50</f>
        <v>0</v>
      </c>
      <c r="F49" s="60">
        <f>0.5*CAPTURA!F50</f>
        <v>0</v>
      </c>
      <c r="G49" s="60">
        <f>0.5*CAPTURA!G50</f>
        <v>0</v>
      </c>
      <c r="H49" s="60">
        <f>0.5*CAPTURA!H50</f>
        <v>0</v>
      </c>
      <c r="I49" s="61">
        <f t="shared" si="0"/>
        <v>0</v>
      </c>
      <c r="L49" s="36"/>
    </row>
    <row r="50" spans="1:12" s="15" customFormat="1" ht="14.1" customHeight="1" x14ac:dyDescent="0.3">
      <c r="A50" s="7">
        <v>39</v>
      </c>
      <c r="B50" s="7">
        <f>+CAPTURA!B51</f>
        <v>0</v>
      </c>
      <c r="C50" s="60">
        <f>0.5*CAPTURA!C51</f>
        <v>0</v>
      </c>
      <c r="D50" s="60">
        <f>0.5*CAPTURA!D51</f>
        <v>0</v>
      </c>
      <c r="E50" s="60">
        <f>0.5*CAPTURA!E51</f>
        <v>0</v>
      </c>
      <c r="F50" s="60">
        <f>0.5*CAPTURA!F51</f>
        <v>0</v>
      </c>
      <c r="G50" s="60">
        <f>0.5*CAPTURA!G51</f>
        <v>0</v>
      </c>
      <c r="H50" s="60">
        <f>0.5*CAPTURA!H51</f>
        <v>0</v>
      </c>
      <c r="I50" s="61">
        <f t="shared" si="0"/>
        <v>0</v>
      </c>
      <c r="L50" s="36"/>
    </row>
    <row r="51" spans="1:12" s="15" customFormat="1" ht="14.1" customHeight="1" x14ac:dyDescent="0.3">
      <c r="A51" s="7">
        <v>40</v>
      </c>
      <c r="B51" s="7">
        <f>+CAPTURA!B52</f>
        <v>0</v>
      </c>
      <c r="C51" s="60">
        <f>0.5*CAPTURA!C52</f>
        <v>0</v>
      </c>
      <c r="D51" s="60">
        <f>0.5*CAPTURA!D52</f>
        <v>0</v>
      </c>
      <c r="E51" s="60">
        <f>0.5*CAPTURA!E52</f>
        <v>0</v>
      </c>
      <c r="F51" s="60">
        <f>0.5*CAPTURA!F52</f>
        <v>0</v>
      </c>
      <c r="G51" s="60">
        <f>0.5*CAPTURA!G52</f>
        <v>0</v>
      </c>
      <c r="H51" s="60">
        <f>0.5*CAPTURA!H52</f>
        <v>0</v>
      </c>
      <c r="I51" s="61">
        <f t="shared" si="0"/>
        <v>0</v>
      </c>
      <c r="L51" s="36"/>
    </row>
    <row r="52" spans="1:12" s="15" customFormat="1" ht="14.1" customHeight="1" x14ac:dyDescent="0.3">
      <c r="A52" s="7">
        <v>41</v>
      </c>
      <c r="B52" s="7">
        <f>+CAPTURA!B53</f>
        <v>0</v>
      </c>
      <c r="C52" s="60">
        <f>0.5*CAPTURA!C53</f>
        <v>0</v>
      </c>
      <c r="D52" s="60">
        <f>0.5*CAPTURA!D53</f>
        <v>0</v>
      </c>
      <c r="E52" s="60">
        <f>0.5*CAPTURA!E53</f>
        <v>0</v>
      </c>
      <c r="F52" s="60">
        <f>0.5*CAPTURA!F53</f>
        <v>0</v>
      </c>
      <c r="G52" s="60">
        <f>0.5*CAPTURA!G53</f>
        <v>0</v>
      </c>
      <c r="H52" s="60">
        <f>0.5*CAPTURA!H53</f>
        <v>0</v>
      </c>
      <c r="I52" s="61">
        <f t="shared" si="0"/>
        <v>0</v>
      </c>
      <c r="L52" s="36"/>
    </row>
    <row r="53" spans="1:12" s="15" customFormat="1" ht="14.1" customHeight="1" x14ac:dyDescent="0.3">
      <c r="A53" s="7">
        <v>42</v>
      </c>
      <c r="B53" s="7">
        <f>+CAPTURA!B54</f>
        <v>0</v>
      </c>
      <c r="C53" s="60">
        <f>0.5*CAPTURA!C54</f>
        <v>0</v>
      </c>
      <c r="D53" s="60">
        <f>0.5*CAPTURA!D54</f>
        <v>0</v>
      </c>
      <c r="E53" s="60">
        <f>0.5*CAPTURA!E54</f>
        <v>0</v>
      </c>
      <c r="F53" s="60">
        <f>0.5*CAPTURA!F54</f>
        <v>0</v>
      </c>
      <c r="G53" s="60">
        <f>0.5*CAPTURA!G54</f>
        <v>0</v>
      </c>
      <c r="H53" s="60">
        <f>0.5*CAPTURA!H54</f>
        <v>0</v>
      </c>
      <c r="I53" s="61">
        <f t="shared" si="0"/>
        <v>0</v>
      </c>
      <c r="L53" s="36"/>
    </row>
    <row r="54" spans="1:12" s="15" customFormat="1" ht="14.1" customHeight="1" x14ac:dyDescent="0.3">
      <c r="A54" s="7">
        <v>43</v>
      </c>
      <c r="B54" s="7">
        <f>+CAPTURA!B55</f>
        <v>0</v>
      </c>
      <c r="C54" s="60">
        <f>0.5*CAPTURA!C55</f>
        <v>0</v>
      </c>
      <c r="D54" s="60">
        <f>0.5*CAPTURA!D55</f>
        <v>0</v>
      </c>
      <c r="E54" s="60">
        <f>0.5*CAPTURA!E55</f>
        <v>0</v>
      </c>
      <c r="F54" s="60">
        <f>0.5*CAPTURA!F55</f>
        <v>0</v>
      </c>
      <c r="G54" s="60">
        <f>0.5*CAPTURA!G55</f>
        <v>0</v>
      </c>
      <c r="H54" s="60">
        <f>0.5*CAPTURA!H55</f>
        <v>0</v>
      </c>
      <c r="I54" s="61">
        <f t="shared" si="0"/>
        <v>0</v>
      </c>
      <c r="L54" s="36"/>
    </row>
    <row r="55" spans="1:12" s="15" customFormat="1" ht="14.1" customHeight="1" x14ac:dyDescent="0.3">
      <c r="A55" s="7">
        <v>44</v>
      </c>
      <c r="B55" s="7">
        <f>+CAPTURA!B56</f>
        <v>0</v>
      </c>
      <c r="C55" s="60">
        <f>0.5*CAPTURA!C56</f>
        <v>0</v>
      </c>
      <c r="D55" s="60">
        <f>0.5*CAPTURA!D56</f>
        <v>0</v>
      </c>
      <c r="E55" s="60">
        <f>0.5*CAPTURA!E56</f>
        <v>0</v>
      </c>
      <c r="F55" s="60">
        <f>0.5*CAPTURA!F56</f>
        <v>0</v>
      </c>
      <c r="G55" s="60">
        <f>0.5*CAPTURA!G56</f>
        <v>0</v>
      </c>
      <c r="H55" s="60">
        <f>0.5*CAPTURA!H56</f>
        <v>0</v>
      </c>
      <c r="I55" s="61">
        <f t="shared" si="0"/>
        <v>0</v>
      </c>
      <c r="L55" s="36"/>
    </row>
    <row r="56" spans="1:12" ht="14.1" customHeight="1" x14ac:dyDescent="0.3">
      <c r="A56" s="7">
        <v>45</v>
      </c>
      <c r="B56" s="7">
        <f>+CAPTURA!B57</f>
        <v>0</v>
      </c>
      <c r="C56" s="60">
        <f>0.5*CAPTURA!C57</f>
        <v>0</v>
      </c>
      <c r="D56" s="60">
        <f>0.5*CAPTURA!D57</f>
        <v>0</v>
      </c>
      <c r="E56" s="60">
        <f>0.5*CAPTURA!E57</f>
        <v>0</v>
      </c>
      <c r="F56" s="60">
        <f>0.5*CAPTURA!F57</f>
        <v>0</v>
      </c>
      <c r="G56" s="60">
        <f>0.5*CAPTURA!G57</f>
        <v>0</v>
      </c>
      <c r="H56" s="60">
        <f>0.5*CAPTURA!H57</f>
        <v>0</v>
      </c>
      <c r="I56" s="61">
        <f t="shared" si="0"/>
        <v>0</v>
      </c>
      <c r="L56" s="54"/>
    </row>
    <row r="57" spans="1:12" ht="15.75" x14ac:dyDescent="0.25">
      <c r="A57" s="14"/>
      <c r="B57" s="56" t="s">
        <v>28</v>
      </c>
      <c r="C57" s="57">
        <f t="shared" ref="C57:H57" si="1">+AVERAGE(C12:C56)</f>
        <v>0</v>
      </c>
      <c r="D57" s="57">
        <f t="shared" si="1"/>
        <v>0</v>
      </c>
      <c r="E57" s="57">
        <f t="shared" si="1"/>
        <v>0</v>
      </c>
      <c r="F57" s="57">
        <f t="shared" si="1"/>
        <v>0</v>
      </c>
      <c r="G57" s="57">
        <f t="shared" si="1"/>
        <v>0</v>
      </c>
      <c r="H57" s="57">
        <f t="shared" si="1"/>
        <v>0</v>
      </c>
      <c r="I57" s="51"/>
    </row>
    <row r="58" spans="1:12" x14ac:dyDescent="0.2">
      <c r="A58" s="72" t="s">
        <v>5</v>
      </c>
      <c r="B58" s="72"/>
      <c r="C58" s="4"/>
      <c r="D58" s="72" t="s">
        <v>55</v>
      </c>
      <c r="E58" s="72"/>
      <c r="F58" s="72"/>
      <c r="G58" s="72"/>
      <c r="H58" s="72"/>
      <c r="I58" s="6"/>
    </row>
    <row r="59" spans="1:12" x14ac:dyDescent="0.2">
      <c r="A59" s="58"/>
      <c r="B59" s="6"/>
      <c r="C59" s="4"/>
      <c r="D59" s="4"/>
      <c r="E59" s="4"/>
      <c r="F59" s="4"/>
      <c r="G59" s="4"/>
      <c r="H59" s="4"/>
      <c r="I59" s="4"/>
    </row>
    <row r="60" spans="1:12" x14ac:dyDescent="0.2">
      <c r="A60" s="70"/>
      <c r="B60" s="70"/>
      <c r="C60" s="4"/>
      <c r="D60" s="71"/>
      <c r="E60" s="71"/>
      <c r="F60" s="71"/>
      <c r="G60" s="23"/>
      <c r="H60" s="23"/>
      <c r="I60" s="6"/>
    </row>
    <row r="61" spans="1:12" x14ac:dyDescent="0.2">
      <c r="A61" s="64" t="s">
        <v>1</v>
      </c>
      <c r="B61" s="64"/>
      <c r="C61" s="4"/>
      <c r="D61" s="78" t="s">
        <v>57</v>
      </c>
      <c r="E61" s="78"/>
      <c r="F61" s="78"/>
      <c r="G61" s="78"/>
      <c r="H61" s="78"/>
      <c r="I61" s="6"/>
    </row>
    <row r="71" spans="7:7" customFormat="1" x14ac:dyDescent="0.2">
      <c r="G71">
        <f>1.74*1.9*1.95</f>
        <v>6.4466999999999999</v>
      </c>
    </row>
    <row r="72" spans="7:7" customFormat="1" x14ac:dyDescent="0.2">
      <c r="G72">
        <v>6.4486999999999997</v>
      </c>
    </row>
    <row r="73" spans="7:7" customFormat="1" x14ac:dyDescent="0.2">
      <c r="G73">
        <f>+G71/3</f>
        <v>2.1488999999999998</v>
      </c>
    </row>
  </sheetData>
  <mergeCells count="16">
    <mergeCell ref="A6:I6"/>
    <mergeCell ref="A1:I1"/>
    <mergeCell ref="A2:I2"/>
    <mergeCell ref="A3:I3"/>
    <mergeCell ref="A4:I4"/>
    <mergeCell ref="A5:I5"/>
    <mergeCell ref="A60:B60"/>
    <mergeCell ref="D60:F60"/>
    <mergeCell ref="A61:B61"/>
    <mergeCell ref="D61:H61"/>
    <mergeCell ref="A7:I7"/>
    <mergeCell ref="A8:I8"/>
    <mergeCell ref="C10:H10"/>
    <mergeCell ref="I10:I11"/>
    <mergeCell ref="A58:B58"/>
    <mergeCell ref="D58:H58"/>
  </mergeCells>
  <pageMargins left="0.39370078740157483" right="0.39370078740157483" top="0.39370078740157483" bottom="0.39370078740157483" header="0.31496062992125984" footer="0.31496062992125984"/>
  <pageSetup scale="90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abSelected="1" topLeftCell="A19" zoomScale="85" workbookViewId="0">
      <selection activeCell="C46" sqref="C46:C51"/>
    </sheetView>
  </sheetViews>
  <sheetFormatPr baseColWidth="10" defaultRowHeight="12.75" x14ac:dyDescent="0.2"/>
  <cols>
    <col min="1" max="1" width="4.5703125" customWidth="1"/>
    <col min="2" max="2" width="42.7109375" customWidth="1"/>
    <col min="3" max="3" width="9" customWidth="1"/>
    <col min="5" max="5" width="8.28515625" customWidth="1"/>
    <col min="6" max="6" width="0.140625" customWidth="1"/>
    <col min="7" max="7" width="11.42578125" hidden="1" customWidth="1"/>
    <col min="8" max="8" width="10.42578125" customWidth="1"/>
    <col min="9" max="9" width="9.7109375" customWidth="1"/>
    <col min="10" max="10" width="13" customWidth="1"/>
  </cols>
  <sheetData>
    <row r="1" spans="1:10" x14ac:dyDescent="0.2">
      <c r="A1" s="64" t="str">
        <f>+CAPTURA!A1</f>
        <v>SECRETARÍA DE EDUCACIÓN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x14ac:dyDescent="0.2">
      <c r="A2" s="64" t="str">
        <f>+CAPTURA!A2</f>
        <v>SUBSECRETARÍA DE EDUCACIÓN FEDERALIZADA</v>
      </c>
      <c r="B2" s="64"/>
      <c r="C2" s="64"/>
      <c r="D2" s="64"/>
      <c r="E2" s="64"/>
      <c r="F2" s="64"/>
      <c r="G2" s="64"/>
      <c r="H2" s="64"/>
      <c r="I2" s="64"/>
      <c r="J2" s="64"/>
    </row>
    <row r="3" spans="1:10" x14ac:dyDescent="0.2">
      <c r="A3" s="64" t="str">
        <f>+CAPTURA!A3</f>
        <v>DIRECCIÓN DE EDUCACIÓN PRIMARIA</v>
      </c>
      <c r="B3" s="64"/>
      <c r="C3" s="64"/>
      <c r="D3" s="64"/>
      <c r="E3" s="64"/>
      <c r="F3" s="64"/>
      <c r="G3" s="64"/>
      <c r="H3" s="64"/>
      <c r="I3" s="64"/>
      <c r="J3" s="64"/>
    </row>
    <row r="4" spans="1:10" x14ac:dyDescent="0.2">
      <c r="A4" s="64" t="str">
        <f>+CAPTURA!A4</f>
        <v>SECTOR N° 01         SUPERVISORÍA ESCOLAR N° 076</v>
      </c>
      <c r="B4" s="64"/>
      <c r="C4" s="64"/>
      <c r="D4" s="64"/>
      <c r="E4" s="64"/>
      <c r="F4" s="64"/>
      <c r="G4" s="64"/>
      <c r="H4" s="64"/>
      <c r="I4" s="64"/>
      <c r="J4" s="64"/>
    </row>
    <row r="5" spans="1:10" x14ac:dyDescent="0.2">
      <c r="A5" s="64" t="str">
        <f>+CAPTURA!A5</f>
        <v>ESCUELA PRIMARIA "MARÍA GUTIÉRREZ CARBAJAL"</v>
      </c>
      <c r="B5" s="64"/>
      <c r="C5" s="64"/>
      <c r="D5" s="64"/>
      <c r="E5" s="64"/>
      <c r="F5" s="64"/>
      <c r="G5" s="64"/>
      <c r="H5" s="64"/>
      <c r="I5" s="64"/>
      <c r="J5" s="64"/>
    </row>
    <row r="6" spans="1:10" x14ac:dyDescent="0.2">
      <c r="A6" s="64" t="str">
        <f>+CAPTURA!A6</f>
        <v>CLAVE C.T. 07DPR2256D</v>
      </c>
      <c r="B6" s="64"/>
      <c r="C6" s="64"/>
      <c r="D6" s="64"/>
      <c r="E6" s="64"/>
      <c r="F6" s="64"/>
      <c r="G6" s="64"/>
      <c r="H6" s="64"/>
      <c r="I6" s="64"/>
      <c r="J6" s="64"/>
    </row>
    <row r="7" spans="1:10" ht="18" x14ac:dyDescent="0.25">
      <c r="A7" s="75" t="str">
        <f>+CAPTURA!A7</f>
        <v>RESULTADOS DE LA EVALUACIÓN DIAGNÓSTICA DEL 6º GRADO GRUPO "A"</v>
      </c>
      <c r="B7" s="75"/>
      <c r="C7" s="75"/>
      <c r="D7" s="75"/>
      <c r="E7" s="75"/>
      <c r="F7" s="75"/>
      <c r="G7" s="75"/>
      <c r="H7" s="75"/>
      <c r="I7" s="75"/>
      <c r="J7" s="75"/>
    </row>
    <row r="8" spans="1:10" ht="15.75" x14ac:dyDescent="0.25">
      <c r="A8" s="74" t="str">
        <f>+CAPTURA!A8</f>
        <v>CICLO ESCOLAR 2013-2014</v>
      </c>
      <c r="B8" s="74"/>
      <c r="C8" s="74"/>
      <c r="D8" s="74"/>
      <c r="E8" s="74"/>
      <c r="F8" s="74"/>
      <c r="G8" s="74"/>
      <c r="H8" s="74"/>
      <c r="I8" s="74"/>
      <c r="J8" s="74"/>
    </row>
    <row r="9" spans="1:10" x14ac:dyDescent="0.2">
      <c r="A9" s="64">
        <f>+CAPTURA!A9</f>
        <v>0</v>
      </c>
      <c r="B9" s="64"/>
      <c r="C9" s="64"/>
      <c r="D9" s="64"/>
      <c r="E9" s="64"/>
      <c r="F9" s="64"/>
      <c r="G9" s="64"/>
      <c r="H9" s="64"/>
      <c r="I9" s="64"/>
      <c r="J9" s="64"/>
    </row>
    <row r="10" spans="1:10" ht="15.75" x14ac:dyDescent="0.25">
      <c r="A10" s="8"/>
      <c r="B10" s="8"/>
      <c r="C10" s="8"/>
      <c r="D10" s="8"/>
      <c r="E10" s="8"/>
      <c r="F10" s="8"/>
      <c r="G10" s="8"/>
    </row>
    <row r="11" spans="1:10" x14ac:dyDescent="0.2">
      <c r="A11" s="79" t="s">
        <v>6</v>
      </c>
      <c r="B11" s="79" t="s">
        <v>7</v>
      </c>
    </row>
    <row r="12" spans="1:10" x14ac:dyDescent="0.2">
      <c r="A12" s="79"/>
      <c r="B12" s="79"/>
    </row>
    <row r="13" spans="1:10" ht="12.75" customHeight="1" x14ac:dyDescent="0.2">
      <c r="A13" s="7">
        <v>1</v>
      </c>
      <c r="B13" s="24">
        <f>+CAPTURA!B13</f>
        <v>0</v>
      </c>
    </row>
    <row r="14" spans="1:10" ht="12.75" customHeight="1" x14ac:dyDescent="0.2">
      <c r="A14" s="7">
        <v>2</v>
      </c>
      <c r="B14" s="24">
        <f>+CAPTURA!B14</f>
        <v>0</v>
      </c>
    </row>
    <row r="15" spans="1:10" ht="12.75" customHeight="1" x14ac:dyDescent="0.2">
      <c r="A15" s="7">
        <v>3</v>
      </c>
      <c r="B15" s="24">
        <f>+CAPTURA!B15</f>
        <v>0</v>
      </c>
    </row>
    <row r="16" spans="1:10" ht="12.75" customHeight="1" x14ac:dyDescent="0.2">
      <c r="A16" s="7">
        <v>4</v>
      </c>
      <c r="B16" s="24">
        <f>+CAPTURA!B16</f>
        <v>0</v>
      </c>
    </row>
    <row r="17" spans="1:2" ht="12.75" customHeight="1" x14ac:dyDescent="0.2">
      <c r="A17" s="7">
        <v>5</v>
      </c>
      <c r="B17" s="24">
        <f>+CAPTURA!B17</f>
        <v>0</v>
      </c>
    </row>
    <row r="18" spans="1:2" ht="12.75" customHeight="1" x14ac:dyDescent="0.2">
      <c r="A18" s="7">
        <v>6</v>
      </c>
      <c r="B18" s="24">
        <f>+CAPTURA!B18</f>
        <v>0</v>
      </c>
    </row>
    <row r="19" spans="1:2" ht="12.75" customHeight="1" x14ac:dyDescent="0.2">
      <c r="A19" s="7">
        <v>7</v>
      </c>
      <c r="B19" s="24">
        <f>+CAPTURA!B19</f>
        <v>0</v>
      </c>
    </row>
    <row r="20" spans="1:2" ht="12.75" customHeight="1" x14ac:dyDescent="0.2">
      <c r="A20" s="7">
        <v>8</v>
      </c>
      <c r="B20" s="24">
        <f>+CAPTURA!B20</f>
        <v>0</v>
      </c>
    </row>
    <row r="21" spans="1:2" ht="12.75" customHeight="1" x14ac:dyDescent="0.2">
      <c r="A21" s="7">
        <v>9</v>
      </c>
      <c r="B21" s="24">
        <f>+CAPTURA!B21</f>
        <v>0</v>
      </c>
    </row>
    <row r="22" spans="1:2" ht="12.75" customHeight="1" x14ac:dyDescent="0.2">
      <c r="A22" s="7">
        <v>10</v>
      </c>
      <c r="B22" s="24">
        <f>+CAPTURA!B22</f>
        <v>0</v>
      </c>
    </row>
    <row r="23" spans="1:2" ht="12.75" customHeight="1" x14ac:dyDescent="0.2">
      <c r="A23" s="7">
        <v>11</v>
      </c>
      <c r="B23" s="24">
        <f>+CAPTURA!B23</f>
        <v>0</v>
      </c>
    </row>
    <row r="24" spans="1:2" ht="12.75" customHeight="1" x14ac:dyDescent="0.2">
      <c r="A24" s="7">
        <v>12</v>
      </c>
      <c r="B24" s="24">
        <f>+CAPTURA!B24</f>
        <v>0</v>
      </c>
    </row>
    <row r="25" spans="1:2" ht="12.75" customHeight="1" x14ac:dyDescent="0.2">
      <c r="A25" s="7">
        <v>13</v>
      </c>
      <c r="B25" s="24">
        <f>+CAPTURA!B25</f>
        <v>0</v>
      </c>
    </row>
    <row r="26" spans="1:2" ht="12.75" customHeight="1" x14ac:dyDescent="0.2">
      <c r="A26" s="7">
        <v>14</v>
      </c>
      <c r="B26" s="24">
        <f>+CAPTURA!B26</f>
        <v>0</v>
      </c>
    </row>
    <row r="27" spans="1:2" ht="12.75" customHeight="1" x14ac:dyDescent="0.2">
      <c r="A27" s="7">
        <v>15</v>
      </c>
      <c r="B27" s="24">
        <f>+CAPTURA!B27</f>
        <v>0</v>
      </c>
    </row>
    <row r="28" spans="1:2" ht="12.75" customHeight="1" x14ac:dyDescent="0.2">
      <c r="A28" s="7">
        <v>16</v>
      </c>
      <c r="B28" s="24">
        <f>+CAPTURA!B28</f>
        <v>0</v>
      </c>
    </row>
    <row r="29" spans="1:2" ht="12.75" customHeight="1" x14ac:dyDescent="0.2">
      <c r="A29" s="7">
        <v>17</v>
      </c>
      <c r="B29" s="24">
        <f>+CAPTURA!B29</f>
        <v>0</v>
      </c>
    </row>
    <row r="30" spans="1:2" ht="12.75" customHeight="1" x14ac:dyDescent="0.2">
      <c r="A30" s="7">
        <v>18</v>
      </c>
      <c r="B30" s="24">
        <f>+CAPTURA!B30</f>
        <v>0</v>
      </c>
    </row>
    <row r="31" spans="1:2" ht="12.75" customHeight="1" x14ac:dyDescent="0.2">
      <c r="A31" s="7">
        <v>19</v>
      </c>
      <c r="B31" s="24">
        <f>+CAPTURA!B31</f>
        <v>0</v>
      </c>
    </row>
    <row r="32" spans="1:2" ht="12.75" customHeight="1" x14ac:dyDescent="0.2">
      <c r="A32" s="7">
        <v>20</v>
      </c>
      <c r="B32" s="24">
        <f>+CAPTURA!B32</f>
        <v>0</v>
      </c>
    </row>
    <row r="33" spans="1:17" ht="12.75" customHeight="1" x14ac:dyDescent="0.2">
      <c r="A33" s="7">
        <v>21</v>
      </c>
      <c r="B33" s="24">
        <f>+CAPTURA!B33</f>
        <v>0</v>
      </c>
    </row>
    <row r="34" spans="1:17" ht="12.75" customHeight="1" x14ac:dyDescent="0.2">
      <c r="A34" s="7">
        <v>22</v>
      </c>
      <c r="B34" s="24">
        <f>+CAPTURA!B34</f>
        <v>0</v>
      </c>
    </row>
    <row r="35" spans="1:17" ht="12.75" customHeight="1" x14ac:dyDescent="0.2">
      <c r="A35" s="7">
        <v>23</v>
      </c>
      <c r="B35" s="24">
        <f>+CAPTURA!B35</f>
        <v>0</v>
      </c>
    </row>
    <row r="36" spans="1:17" ht="12.75" customHeight="1" x14ac:dyDescent="0.2">
      <c r="A36" s="7">
        <v>24</v>
      </c>
      <c r="B36" s="24">
        <f>+CAPTURA!B36</f>
        <v>0</v>
      </c>
    </row>
    <row r="37" spans="1:17" ht="12.75" customHeight="1" x14ac:dyDescent="0.2">
      <c r="A37" s="7">
        <v>25</v>
      </c>
      <c r="B37" s="24">
        <f>+CAPTURA!B37</f>
        <v>0</v>
      </c>
      <c r="C37" s="42" t="s">
        <v>46</v>
      </c>
      <c r="D37" t="s">
        <v>50</v>
      </c>
    </row>
    <row r="38" spans="1:17" ht="12.75" customHeight="1" x14ac:dyDescent="0.2">
      <c r="A38" s="7">
        <v>26</v>
      </c>
      <c r="B38" s="24">
        <f>+CAPTURA!B38</f>
        <v>0</v>
      </c>
      <c r="C38" s="42"/>
      <c r="D38" t="s">
        <v>49</v>
      </c>
    </row>
    <row r="39" spans="1:17" ht="12.75" customHeight="1" x14ac:dyDescent="0.2">
      <c r="A39" s="7">
        <v>27</v>
      </c>
      <c r="B39" s="24">
        <f>+CAPTURA!B39</f>
        <v>0</v>
      </c>
      <c r="C39" s="42" t="s">
        <v>47</v>
      </c>
      <c r="D39" t="s">
        <v>51</v>
      </c>
    </row>
    <row r="40" spans="1:17" ht="12.75" customHeight="1" x14ac:dyDescent="0.2">
      <c r="A40" s="7">
        <v>28</v>
      </c>
      <c r="B40" s="24">
        <f>+CAPTURA!B40</f>
        <v>0</v>
      </c>
      <c r="D40" t="s">
        <v>52</v>
      </c>
    </row>
    <row r="41" spans="1:17" ht="12.75" customHeight="1" x14ac:dyDescent="0.2">
      <c r="A41" s="7">
        <v>29</v>
      </c>
      <c r="B41" s="24">
        <f>+CAPTURA!B41</f>
        <v>0</v>
      </c>
      <c r="C41" s="42" t="s">
        <v>48</v>
      </c>
      <c r="D41" t="s">
        <v>53</v>
      </c>
      <c r="O41">
        <f>+COUNTIF(CUADRO!I12:I56,8)</f>
        <v>0</v>
      </c>
      <c r="P41">
        <f>+COUNTIF(CUADRO!I12:I56,6)</f>
        <v>0</v>
      </c>
      <c r="Q41">
        <f>+COUNTIF(CUADRO!I12:I56,5)</f>
        <v>0</v>
      </c>
    </row>
    <row r="42" spans="1:17" ht="12.75" customHeight="1" x14ac:dyDescent="0.2">
      <c r="A42" s="7">
        <v>30</v>
      </c>
      <c r="B42" s="24">
        <f>+CAPTURA!B42</f>
        <v>0</v>
      </c>
      <c r="O42">
        <f>+COUNTIF(CUADRO!I12:I56,9)</f>
        <v>0</v>
      </c>
      <c r="P42">
        <f>+COUNTIF(CUADRO!I12:I56,7)</f>
        <v>0</v>
      </c>
      <c r="Q42">
        <f>+COUNTIF(CUADRO!I12:I56,4)</f>
        <v>0</v>
      </c>
    </row>
    <row r="43" spans="1:17" ht="12.75" customHeight="1" x14ac:dyDescent="0.25">
      <c r="A43" s="7">
        <v>31</v>
      </c>
      <c r="B43" s="24">
        <f>+CAPTURA!B43</f>
        <v>0</v>
      </c>
      <c r="C43" s="88" t="s">
        <v>43</v>
      </c>
      <c r="D43" s="89"/>
      <c r="E43" s="89"/>
      <c r="F43" s="89"/>
      <c r="G43" s="89"/>
      <c r="H43" s="89"/>
      <c r="I43" s="89"/>
      <c r="J43" s="89"/>
      <c r="O43">
        <f>+COUNTIF(CUADRO!I12:I56,10)</f>
        <v>0</v>
      </c>
      <c r="Q43">
        <f>+COUNTIF(CUADRO!I12:I56,3)</f>
        <v>0</v>
      </c>
    </row>
    <row r="44" spans="1:17" ht="12.75" customHeight="1" x14ac:dyDescent="0.25">
      <c r="A44" s="7">
        <v>32</v>
      </c>
      <c r="B44" s="24">
        <f>+CAPTURA!B44</f>
        <v>0</v>
      </c>
      <c r="C44" s="83" t="s">
        <v>9</v>
      </c>
      <c r="D44" s="84" t="s">
        <v>31</v>
      </c>
      <c r="E44" s="83" t="s">
        <v>29</v>
      </c>
      <c r="F44" s="85" t="s">
        <v>13</v>
      </c>
      <c r="O44" s="53">
        <f>SUM(O41:O43)</f>
        <v>0</v>
      </c>
      <c r="P44" s="53">
        <f>SUM(P41:P43)</f>
        <v>0</v>
      </c>
      <c r="Q44">
        <f>+COUNTIF(CUADRO!I12:I56,2)</f>
        <v>0</v>
      </c>
    </row>
    <row r="45" spans="1:17" ht="12.75" customHeight="1" x14ac:dyDescent="0.2">
      <c r="A45" s="7">
        <v>33</v>
      </c>
      <c r="B45" s="24">
        <f>+CAPTURA!B45</f>
        <v>0</v>
      </c>
      <c r="C45" s="83"/>
      <c r="D45" s="87"/>
      <c r="E45" s="84"/>
      <c r="F45" s="86"/>
      <c r="H45" s="44" t="s">
        <v>42</v>
      </c>
      <c r="I45" s="44" t="s">
        <v>16</v>
      </c>
      <c r="J45" s="44" t="s">
        <v>44</v>
      </c>
      <c r="Q45">
        <f>+COUNTIF(CUADRO!I12:I56,1)</f>
        <v>0</v>
      </c>
    </row>
    <row r="46" spans="1:17" ht="12.75" customHeight="1" x14ac:dyDescent="0.25">
      <c r="A46" s="7">
        <v>34</v>
      </c>
      <c r="B46" s="24">
        <f>+CAPTURA!B46</f>
        <v>0</v>
      </c>
      <c r="C46" s="80">
        <f>+A57</f>
        <v>45</v>
      </c>
      <c r="D46" s="27" t="s">
        <v>10</v>
      </c>
      <c r="E46" s="52">
        <f>+CUADRO!C57</f>
        <v>0</v>
      </c>
      <c r="F46" s="21">
        <v>0</v>
      </c>
      <c r="H46" s="43" t="s">
        <v>40</v>
      </c>
      <c r="I46" s="7">
        <f>+O44</f>
        <v>0</v>
      </c>
      <c r="J46" s="45">
        <f>+I46/45*100</f>
        <v>0</v>
      </c>
      <c r="Q46" s="53">
        <f>SUM(Q41:Q45)</f>
        <v>0</v>
      </c>
    </row>
    <row r="47" spans="1:17" ht="12.75" customHeight="1" x14ac:dyDescent="0.25">
      <c r="A47" s="7">
        <v>35</v>
      </c>
      <c r="B47" s="24">
        <f>+CAPTURA!B47</f>
        <v>0</v>
      </c>
      <c r="C47" s="81"/>
      <c r="D47" s="27" t="s">
        <v>11</v>
      </c>
      <c r="E47" s="52">
        <f>+CUADRO!D57</f>
        <v>0</v>
      </c>
      <c r="F47" s="22">
        <f>+E47/24*100</f>
        <v>0</v>
      </c>
      <c r="H47" s="43" t="s">
        <v>41</v>
      </c>
      <c r="I47" s="7">
        <f>+P44</f>
        <v>0</v>
      </c>
      <c r="J47" s="45">
        <f>+I47/45*100</f>
        <v>0</v>
      </c>
    </row>
    <row r="48" spans="1:17" ht="12.75" customHeight="1" x14ac:dyDescent="0.25">
      <c r="A48" s="7">
        <v>36</v>
      </c>
      <c r="B48" s="24">
        <f>+CAPTURA!B48</f>
        <v>0</v>
      </c>
      <c r="C48" s="81"/>
      <c r="D48" s="27" t="s">
        <v>32</v>
      </c>
      <c r="E48" s="52">
        <f>+CUADRO!E57</f>
        <v>0</v>
      </c>
      <c r="F48" s="22">
        <f>+E48/24*100</f>
        <v>0</v>
      </c>
      <c r="H48" s="43">
        <v>5</v>
      </c>
      <c r="I48" s="7">
        <f>+Q46</f>
        <v>0</v>
      </c>
      <c r="J48" s="45">
        <f>+I48/45*100</f>
        <v>0</v>
      </c>
    </row>
    <row r="49" spans="1:10" ht="12.75" customHeight="1" x14ac:dyDescent="0.25">
      <c r="A49" s="7">
        <v>37</v>
      </c>
      <c r="B49" s="24">
        <f>+CAPTURA!B49</f>
        <v>0</v>
      </c>
      <c r="C49" s="81"/>
      <c r="D49" s="28" t="s">
        <v>33</v>
      </c>
      <c r="E49" s="52">
        <f>+CUADRO!F57</f>
        <v>0</v>
      </c>
      <c r="H49" s="42" t="s">
        <v>17</v>
      </c>
      <c r="I49" s="7">
        <f>SUM(I46:I48)</f>
        <v>0</v>
      </c>
      <c r="J49" s="45">
        <f>+I49/45*100</f>
        <v>0</v>
      </c>
    </row>
    <row r="50" spans="1:10" ht="12.75" customHeight="1" x14ac:dyDescent="0.25">
      <c r="A50" s="7">
        <v>38</v>
      </c>
      <c r="B50" s="24">
        <f>+CAPTURA!B50</f>
        <v>0</v>
      </c>
      <c r="C50" s="81"/>
      <c r="D50" s="28" t="s">
        <v>34</v>
      </c>
      <c r="E50" s="52">
        <f>+CUADRO!G57</f>
        <v>0</v>
      </c>
    </row>
    <row r="51" spans="1:10" ht="12.75" customHeight="1" x14ac:dyDescent="0.25">
      <c r="A51" s="7">
        <v>39</v>
      </c>
      <c r="B51" s="24">
        <f>+CAPTURA!B51</f>
        <v>0</v>
      </c>
      <c r="C51" s="82"/>
      <c r="D51" s="28" t="s">
        <v>38</v>
      </c>
      <c r="E51" s="52">
        <f>+CUADRO!H57</f>
        <v>0</v>
      </c>
    </row>
    <row r="52" spans="1:10" ht="12.75" customHeight="1" x14ac:dyDescent="0.2">
      <c r="A52" s="7">
        <v>40</v>
      </c>
      <c r="B52" s="24">
        <f>+CAPTURA!B52</f>
        <v>0</v>
      </c>
    </row>
    <row r="53" spans="1:10" ht="12.75" customHeight="1" x14ac:dyDescent="0.2">
      <c r="A53" s="7">
        <v>41</v>
      </c>
      <c r="B53" s="24">
        <f>+CAPTURA!B53</f>
        <v>0</v>
      </c>
    </row>
    <row r="54" spans="1:10" ht="12.75" customHeight="1" x14ac:dyDescent="0.2">
      <c r="A54" s="7">
        <v>42</v>
      </c>
      <c r="B54" s="24">
        <f>+CAPTURA!B54</f>
        <v>0</v>
      </c>
    </row>
    <row r="55" spans="1:10" ht="12.75" customHeight="1" x14ac:dyDescent="0.2">
      <c r="A55" s="7">
        <v>43</v>
      </c>
      <c r="B55" s="24">
        <f>+CAPTURA!B55</f>
        <v>0</v>
      </c>
    </row>
    <row r="56" spans="1:10" ht="12.75" customHeight="1" x14ac:dyDescent="0.2">
      <c r="A56" s="7">
        <v>44</v>
      </c>
      <c r="B56" s="24">
        <f>+CAPTURA!B56</f>
        <v>0</v>
      </c>
    </row>
    <row r="57" spans="1:10" ht="12.75" customHeight="1" x14ac:dyDescent="0.2">
      <c r="A57" s="7">
        <v>45</v>
      </c>
      <c r="B57" s="24">
        <f>+CAPTURA!B57</f>
        <v>0</v>
      </c>
    </row>
    <row r="58" spans="1:10" ht="14.25" x14ac:dyDescent="0.2">
      <c r="A58" s="90" t="s">
        <v>19</v>
      </c>
      <c r="B58" s="90"/>
      <c r="C58" s="91">
        <f ca="1">+NOW()</f>
        <v>41521.714336226854</v>
      </c>
      <c r="D58" s="91"/>
      <c r="E58" s="91"/>
      <c r="F58" s="9"/>
      <c r="G58" s="9"/>
      <c r="H58" s="14"/>
    </row>
    <row r="59" spans="1:10" ht="14.25" x14ac:dyDescent="0.2">
      <c r="A59" s="5"/>
      <c r="B59" s="5"/>
      <c r="C59" s="3"/>
      <c r="D59" s="3"/>
      <c r="E59" s="3"/>
      <c r="F59" s="3"/>
      <c r="G59" s="4"/>
    </row>
    <row r="60" spans="1:10" x14ac:dyDescent="0.2">
      <c r="A60" s="72" t="s">
        <v>5</v>
      </c>
      <c r="B60" s="72"/>
      <c r="C60" s="72" t="s">
        <v>55</v>
      </c>
      <c r="D60" s="72"/>
      <c r="E60" s="72"/>
      <c r="F60" s="72"/>
      <c r="G60" s="72"/>
      <c r="H60" s="72"/>
      <c r="I60" s="72"/>
      <c r="J60" s="72"/>
    </row>
    <row r="61" spans="1:10" x14ac:dyDescent="0.2">
      <c r="A61" s="2"/>
      <c r="B61" s="6"/>
      <c r="C61" s="4"/>
      <c r="D61" s="4"/>
      <c r="E61" s="4"/>
      <c r="F61" s="4"/>
      <c r="G61" s="4"/>
    </row>
    <row r="62" spans="1:10" x14ac:dyDescent="0.2">
      <c r="A62" s="2"/>
      <c r="B62" s="6"/>
      <c r="C62" s="4"/>
      <c r="D62" s="4"/>
      <c r="E62" s="4"/>
      <c r="F62" s="4"/>
      <c r="G62" s="4"/>
    </row>
    <row r="63" spans="1:10" x14ac:dyDescent="0.2">
      <c r="A63" s="64" t="s">
        <v>14</v>
      </c>
      <c r="B63" s="64"/>
      <c r="C63" s="78" t="s">
        <v>54</v>
      </c>
      <c r="D63" s="78"/>
      <c r="E63" s="78"/>
      <c r="F63" s="78"/>
      <c r="G63" s="78"/>
      <c r="H63" s="78"/>
      <c r="I63" s="78"/>
      <c r="J63" s="78"/>
    </row>
    <row r="64" spans="1:10" x14ac:dyDescent="0.2">
      <c r="A64" s="64" t="s">
        <v>15</v>
      </c>
      <c r="B64" s="64"/>
      <c r="C64" s="78" t="s">
        <v>56</v>
      </c>
      <c r="D64" s="78"/>
      <c r="E64" s="78"/>
      <c r="F64" s="78"/>
      <c r="G64" s="78"/>
      <c r="H64" s="78"/>
      <c r="I64" s="78"/>
      <c r="J64" s="78"/>
    </row>
  </sheetData>
  <mergeCells count="25">
    <mergeCell ref="C43:J43"/>
    <mergeCell ref="A64:B64"/>
    <mergeCell ref="A58:B58"/>
    <mergeCell ref="C58:E58"/>
    <mergeCell ref="A63:B63"/>
    <mergeCell ref="A60:B60"/>
    <mergeCell ref="C60:J60"/>
    <mergeCell ref="C64:J64"/>
    <mergeCell ref="C63:J63"/>
    <mergeCell ref="A8:J8"/>
    <mergeCell ref="A9:J9"/>
    <mergeCell ref="A11:A12"/>
    <mergeCell ref="C46:C51"/>
    <mergeCell ref="A1:J1"/>
    <mergeCell ref="A2:J2"/>
    <mergeCell ref="A3:J3"/>
    <mergeCell ref="A4:J4"/>
    <mergeCell ref="B11:B12"/>
    <mergeCell ref="A5:J5"/>
    <mergeCell ref="A6:J6"/>
    <mergeCell ref="A7:J7"/>
    <mergeCell ref="C44:C45"/>
    <mergeCell ref="E44:E45"/>
    <mergeCell ref="F44:F45"/>
    <mergeCell ref="D44:D45"/>
  </mergeCells>
  <phoneticPr fontId="2" type="noConversion"/>
  <printOptions horizontalCentered="1" verticalCentered="1"/>
  <pageMargins left="0.39370078740157483" right="0.39370078740157483" top="0.39370078740157483" bottom="0.39370078740157483" header="0" footer="0"/>
  <pageSetup scale="90" orientation="portrait" horizontalDpi="4294967293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CAPTURA</vt:lpstr>
      <vt:lpstr>CUADRO</vt:lpstr>
      <vt:lpstr>CALIF</vt:lpstr>
      <vt:lpstr>GRÁFICA</vt:lpstr>
    </vt:vector>
  </TitlesOfParts>
  <Company>PARTICULAR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MENDOZA ROSALES</dc:creator>
  <cp:lastModifiedBy>www.intercambiosvirtuales.org</cp:lastModifiedBy>
  <cp:lastPrinted>2013-09-02T15:14:48Z</cp:lastPrinted>
  <dcterms:created xsi:type="dcterms:W3CDTF">2006-08-24T18:09:49Z</dcterms:created>
  <dcterms:modified xsi:type="dcterms:W3CDTF">2013-09-04T22:08:38Z</dcterms:modified>
</cp:coreProperties>
</file>